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950" windowWidth="11715" windowHeight="4080" tabRatio="930"/>
  </bookViews>
  <sheets>
    <sheet name="ORCAMENTO" sheetId="13" r:id="rId1"/>
    <sheet name="CRONO.GERAL" sheetId="15" r:id="rId2"/>
    <sheet name="COMPOSIÇÃO" sheetId="1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0">#N/A</definedName>
    <definedName name="\e">#N/A</definedName>
    <definedName name="__SL6">#N/A</definedName>
    <definedName name="_expansao" localSheetId="1">#REF!</definedName>
    <definedName name="_expansao">#REF!</definedName>
    <definedName name="_expansao___0" localSheetId="1">#REF!</definedName>
    <definedName name="_expansao___0">#REF!</definedName>
    <definedName name="_expansao___2" localSheetId="1">#REF!</definedName>
    <definedName name="_expansao___2">#REF!</definedName>
    <definedName name="_xlnm._FilterDatabase" localSheetId="0" hidden="1">ORCAMENTO!$D$2:$D$44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MAT1">[1]EQUIP!#REF!</definedName>
    <definedName name="_Order1" hidden="1">255</definedName>
    <definedName name="_Order2" hidden="1">255</definedName>
    <definedName name="_SL6">#N/A</definedName>
    <definedName name="_Sort" localSheetId="1" hidden="1">#REF!</definedName>
    <definedName name="_Sort" hidden="1">#REF!</definedName>
    <definedName name="A">[2]MDO!#REF!</definedName>
    <definedName name="AAA" localSheetId="1">#REF!</definedName>
    <definedName name="AAA">#REF!</definedName>
    <definedName name="aaaaaaa" localSheetId="1" hidden="1">#REF!</definedName>
    <definedName name="aaaaaaa" hidden="1">#REF!</definedName>
    <definedName name="ABRE_COLUNAS">#N/A</definedName>
    <definedName name="ACERTA_TITULOS">#N/A</definedName>
    <definedName name="_xlnm.Extract" localSheetId="1">#REF!</definedName>
    <definedName name="_xlnm.Extract">#REF!</definedName>
    <definedName name="_xlnm.Print_Area" localSheetId="1">CRONO.GERAL!$A$1:$K$27</definedName>
    <definedName name="_xlnm.Print_Area" localSheetId="0">ORCAMENTO!$A$1:$L$47</definedName>
    <definedName name="Área_impressão_IM">#REF!</definedName>
    <definedName name="B">#REF!</definedName>
    <definedName name="BANCO">#REF!</definedName>
    <definedName name="_xlnm.Database" localSheetId="1">#REF!</definedName>
    <definedName name="_xlnm.Database">#REF!</definedName>
    <definedName name="BANCO1">#REF!</definedName>
    <definedName name="BANCO2">#REF!</definedName>
    <definedName name="BANCO3">#REF!</definedName>
    <definedName name="BANCO4">#REF!</definedName>
    <definedName name="bdi">#REF!</definedName>
    <definedName name="BLOCO_BEEP">#N/A</definedName>
    <definedName name="BLOCO_IMPRESSAO">#N/A</definedName>
    <definedName name="BLOCO_SI">#N/A</definedName>
    <definedName name="bocais" localSheetId="1">#REF!</definedName>
    <definedName name="bocais">#REF!</definedName>
    <definedName name="bocais___0" localSheetId="1">#REF!</definedName>
    <definedName name="bocais___0">#REF!</definedName>
    <definedName name="bocais___2" localSheetId="1">#REF!</definedName>
    <definedName name="bocais___2">#REF!</definedName>
    <definedName name="Bomba_putzmeister">#REF!</definedName>
    <definedName name="calculo_de_hf" localSheetId="1">#REF!</definedName>
    <definedName name="calculo_de_hf">#REF!</definedName>
    <definedName name="calculo_de_hf___0" localSheetId="1">#REF!</definedName>
    <definedName name="calculo_de_hf___0">#REF!</definedName>
    <definedName name="calculo_de_hf___2" localSheetId="1">#REF!</definedName>
    <definedName name="calculo_de_hf___2">#REF!</definedName>
    <definedName name="Capa1" localSheetId="1">#REF!</definedName>
    <definedName name="Capa1">#REF!</definedName>
    <definedName name="CODIGO" localSheetId="1">#REF!</definedName>
    <definedName name="CODIGO">#REF!</definedName>
    <definedName name="Código">#REF!</definedName>
    <definedName name="COMEÇO">'[3]CAPA -1'!#REF!</definedName>
    <definedName name="CONTADOR">#N/A</definedName>
    <definedName name="_xlnm.Criteria" localSheetId="1">'[4]MV cubicle'!#REF!</definedName>
    <definedName name="_xlnm.Criteria">'[4]MV cubicle'!#REF!</definedName>
    <definedName name="cu" localSheetId="1" hidden="1">#REF!</definedName>
    <definedName name="cu" hidden="1">#REF!</definedName>
    <definedName name="D">[5]Serviços!$A$1:$I$65536</definedName>
    <definedName name="Data" localSheetId="1">#REF!</definedName>
    <definedName name="Data">#REF!</definedName>
    <definedName name="DEF_I_U_Q_ATUAL">#N/A</definedName>
    <definedName name="DEF_ITEM_ATUAL">#N/A</definedName>
    <definedName name="DEFINE_COMECO">#N/A</definedName>
    <definedName name="DEFINE_Q_ATUAL">#N/A</definedName>
    <definedName name="DEFINE_RANGE">#N/A</definedName>
    <definedName name="DEFINE_U_ATUAL">#N/A</definedName>
    <definedName name="DEL_LINHA">#N/A</definedName>
    <definedName name="df">[5]Serviços!$A$1:$I$65536</definedName>
    <definedName name="DIMENSIONAMENTO_DE_TUBULAÇÃO" localSheetId="1">#REF!</definedName>
    <definedName name="DIMENSIONAMENTO_DE_TUBULAÇÃO">#REF!</definedName>
    <definedName name="DIMENSIONAMENTO_DE_TUBULAÇÃO___0" localSheetId="1">#REF!</definedName>
    <definedName name="DIMENSIONAMENTO_DE_TUBULAÇÃO___0">#REF!</definedName>
    <definedName name="DIMENSIONAMENTO_DE_TUBULAÇÃO___2" localSheetId="1">#REF!</definedName>
    <definedName name="DIMENSIONAMENTO_DE_TUBULAÇÃO___2">#REF!</definedName>
    <definedName name="DT">[6]Dados!$A$6</definedName>
    <definedName name="DTUBOS" localSheetId="1">#REF!</definedName>
    <definedName name="DTUBOS">#REF!</definedName>
    <definedName name="DTUBOS___0" localSheetId="1">#REF!</definedName>
    <definedName name="DTUBOS___0">#REF!</definedName>
    <definedName name="DTUBOS___2" localSheetId="1">#REF!</definedName>
    <definedName name="DTUBOS___2">#REF!</definedName>
    <definedName name="E">#REF!</definedName>
    <definedName name="E_ESQUERDA">#N/A</definedName>
    <definedName name="Edital" localSheetId="1">#REF!</definedName>
    <definedName name="Edital">#REF!</definedName>
    <definedName name="EQPTO">#REF!</definedName>
    <definedName name="equipamento" localSheetId="1">#REF!</definedName>
    <definedName name="equipamento">#REF!</definedName>
    <definedName name="ERRO">#N/A</definedName>
    <definedName name="Excel_BuiltIn__FilterDatabase_1">'[7]REPROGRAMAÇÃO ORÇAMENTO'!#REF!</definedName>
    <definedName name="Excel_BuiltIn__FilterDatabase_13" localSheetId="1">#REF!</definedName>
    <definedName name="Excel_BuiltIn__FilterDatabase_13">#REF!</definedName>
    <definedName name="Excel_BuiltIn__FilterDatabase_14" localSheetId="1">#REF!</definedName>
    <definedName name="Excel_BuiltIn__FilterDatabase_14">#REF!</definedName>
    <definedName name="Excel_BuiltIn__FilterDatabase_15" localSheetId="1">#REF!</definedName>
    <definedName name="Excel_BuiltIn__FilterDatabase_15">#REF!</definedName>
    <definedName name="Excel_BuiltIn__FilterDatabase_16" localSheetId="1">#REF!</definedName>
    <definedName name="Excel_BuiltIn__FilterDatabase_16">#REF!</definedName>
    <definedName name="Excel_BuiltIn__FilterDatabase_17" localSheetId="1">#REF!</definedName>
    <definedName name="Excel_BuiltIn__FilterDatabase_17">#REF!</definedName>
    <definedName name="Excel_BuiltIn__FilterDatabase_18" localSheetId="1">#REF!</definedName>
    <definedName name="Excel_BuiltIn__FilterDatabase_18">#REF!</definedName>
    <definedName name="expansão" localSheetId="1">#REF!</definedName>
    <definedName name="expansão">#REF!</definedName>
    <definedName name="F">'[8]REPROGRAMAÇÃO ORÇAMENTO'!#REF!</definedName>
    <definedName name="FINAL">#N/A</definedName>
    <definedName name="FUNCAO">#N/A</definedName>
    <definedName name="FUNCAO_1">#N/A</definedName>
    <definedName name="FUNCAO_3">#N/A</definedName>
    <definedName name="FUNCAO_TITULOS">#N/A</definedName>
    <definedName name="GH">#REF!</definedName>
    <definedName name="Hilfetext">"Bearbeitungsfeld 20"</definedName>
    <definedName name="IA">#N/A</definedName>
    <definedName name="insumos">#REF!</definedName>
    <definedName name="ITEM">#REF!</definedName>
    <definedName name="L_">#N/A</definedName>
    <definedName name="Licitante">'[9]2.1.1'!$B$3</definedName>
    <definedName name="lp" localSheetId="1">#REF!</definedName>
    <definedName name="lp">#REF!</definedName>
    <definedName name="Mão_de_Obra" localSheetId="1">#REF!</definedName>
    <definedName name="Mão_de_Obra">#REF!</definedName>
    <definedName name="MAT">[1]EQUIP!#REF!</definedName>
    <definedName name="materiais" localSheetId="1">#REF!</definedName>
    <definedName name="materiais">#REF!</definedName>
    <definedName name="MENSAGEM">#N/A</definedName>
    <definedName name="MENSSAGEM_ERRO">#N/A</definedName>
    <definedName name="MO">[1]EQUIP!#REF!</definedName>
    <definedName name="N_FOLHAS">#N/A</definedName>
    <definedName name="Objeto" localSheetId="1">#REF!</definedName>
    <definedName name="Objeto">#REF!</definedName>
    <definedName name="OI" localSheetId="1" hidden="1">#REF!</definedName>
    <definedName name="OI" hidden="1">#REF!</definedName>
    <definedName name="PL_ABC">#REF!</definedName>
    <definedName name="planilha">#REF!</definedName>
    <definedName name="Print_Area_MI">[10]RESGER!#REF!</definedName>
    <definedName name="Print_Titles_MI">[10]RESGER!$A$1:$IV$9,[10]RESGER!$E$1:$E$65536</definedName>
    <definedName name="QA">#N/A</definedName>
    <definedName name="reducao" localSheetId="1">#REF!</definedName>
    <definedName name="reducao">#REF!</definedName>
    <definedName name="reducao___0" localSheetId="1">#REF!</definedName>
    <definedName name="reducao___0">#REF!</definedName>
    <definedName name="reducao___2" localSheetId="1">#REF!</definedName>
    <definedName name="reducao___2">#REF!</definedName>
    <definedName name="RES_CPS">#REF!</definedName>
    <definedName name="RETORNA_CURSOR">#N/A</definedName>
    <definedName name="SchDialog">"Schaltfläche 10"</definedName>
    <definedName name="SchPrüfen">"Schaltfläche 8"</definedName>
    <definedName name="Serviços">[11]Serviços!$A$1:$I$65536</definedName>
    <definedName name="SOBE_ATE_I_0">#N/A</definedName>
    <definedName name="STOP">#N/A</definedName>
    <definedName name="STOP_3">#N/A</definedName>
    <definedName name="SUB_91">#N/A</definedName>
    <definedName name="SUB_92">#N/A</definedName>
    <definedName name="SUB_93">#N/A</definedName>
    <definedName name="SUB_94">#N/A</definedName>
    <definedName name="SUB_95">#N/A</definedName>
    <definedName name="SUB_96">#N/A</definedName>
    <definedName name="SUB_97">#N/A</definedName>
    <definedName name="SUB_SI">#N/A</definedName>
    <definedName name="SUCCAO" localSheetId="1">#REF!</definedName>
    <definedName name="SUCCAO">#REF!</definedName>
    <definedName name="SUCCAO___0" localSheetId="1">#REF!</definedName>
    <definedName name="SUCCAO___0">#REF!</definedName>
    <definedName name="SUCCAO___2" localSheetId="1">#REF!</definedName>
    <definedName name="SUCCAO___2">#REF!</definedName>
    <definedName name="TABELA" localSheetId="1">#REF!</definedName>
    <definedName name="TABELA">#REF!</definedName>
    <definedName name="tabtubo" localSheetId="1">#REF!</definedName>
    <definedName name="tabtubo">#REF!</definedName>
    <definedName name="tabtubo___0" localSheetId="1">#REF!</definedName>
    <definedName name="tabtubo___0">#REF!</definedName>
    <definedName name="tabtubo___2" localSheetId="1">#REF!</definedName>
    <definedName name="tabtubo___2">#REF!</definedName>
    <definedName name="TABTUBOMM" localSheetId="1">#REF!</definedName>
    <definedName name="TABTUBOMM">#REF!</definedName>
    <definedName name="TABTUBOMM___0" localSheetId="1">#REF!</definedName>
    <definedName name="TABTUBOMM___0">#REF!</definedName>
    <definedName name="TABTUBOMM___2" localSheetId="1">#REF!</definedName>
    <definedName name="TABTUBOMM___2">#REF!</definedName>
    <definedName name="_xlnm.Print_Titles" localSheetId="0">ORCAMENTO!$2:$15</definedName>
    <definedName name="total">#REF!</definedName>
    <definedName name="Tubos_PRFV" localSheetId="1">#REF!</definedName>
    <definedName name="Tubos_PRFV">#REF!</definedName>
    <definedName name="Tubos_PRFV___0" localSheetId="1">#REF!</definedName>
    <definedName name="Tubos_PRFV___0">#REF!</definedName>
    <definedName name="Tubos_PRFV___2" localSheetId="1">#REF!</definedName>
    <definedName name="Tubos_PRFV___2">#REF!</definedName>
    <definedName name="UA">#N/A</definedName>
    <definedName name="VALOR">#N/A</definedName>
    <definedName name="VALOR_1">#N/A</definedName>
    <definedName name="VALOR_2">#N/A</definedName>
    <definedName name="vasos.xlx" localSheetId="1">#REF!</definedName>
    <definedName name="vasos.xlx">#REF!</definedName>
    <definedName name="VAZAO" localSheetId="1">#REF!</definedName>
    <definedName name="VAZAO">#REF!</definedName>
    <definedName name="VAZAO___0" localSheetId="1">#REF!</definedName>
    <definedName name="VAZAO___0">#REF!</definedName>
    <definedName name="VAZAO___2" localSheetId="1">#REF!</definedName>
    <definedName name="VAZAO___2">#REF!</definedName>
    <definedName name="VERIFICA_SI">#N/A</definedName>
    <definedName name="x" localSheetId="1">#REF!</definedName>
    <definedName name="x">#REF!</definedName>
    <definedName name="Z" localSheetId="1">#REF!</definedName>
    <definedName name="Z">#REF!</definedName>
  </definedNames>
  <calcPr calcId="124519"/>
</workbook>
</file>

<file path=xl/calcChain.xml><?xml version="1.0" encoding="utf-8"?>
<calcChain xmlns="http://schemas.openxmlformats.org/spreadsheetml/2006/main">
  <c r="J5" i="17"/>
  <c r="J4"/>
  <c r="H6"/>
  <c r="I6" s="1"/>
  <c r="F6"/>
  <c r="J6" s="1"/>
  <c r="H5"/>
  <c r="I5" s="1"/>
  <c r="H4"/>
  <c r="I4" s="1"/>
  <c r="I7" l="1"/>
  <c r="J7"/>
  <c r="H36" i="13" s="1"/>
  <c r="I36" s="1"/>
  <c r="J36" s="1"/>
  <c r="J37" s="1"/>
  <c r="I35"/>
  <c r="I31"/>
  <c r="I30"/>
  <c r="I29"/>
  <c r="I25"/>
  <c r="I24"/>
  <c r="I23"/>
  <c r="I18"/>
  <c r="I19"/>
  <c r="I17"/>
  <c r="G24" l="1"/>
  <c r="J24" s="1"/>
  <c r="G25"/>
  <c r="J35"/>
  <c r="J31"/>
  <c r="J18"/>
  <c r="J19"/>
  <c r="E15" i="15" l="1"/>
  <c r="B25"/>
  <c r="C14"/>
  <c r="C13"/>
  <c r="C12"/>
  <c r="B13"/>
  <c r="B12"/>
  <c r="J30" i="13"/>
  <c r="J29"/>
  <c r="J25"/>
  <c r="J23"/>
  <c r="I15" i="15" l="1"/>
  <c r="G15"/>
  <c r="J17" i="13"/>
  <c r="J20" s="1"/>
  <c r="E12" i="15" s="1"/>
  <c r="I12" l="1"/>
  <c r="G12"/>
  <c r="J32" i="13" l="1"/>
  <c r="E14" i="15" l="1"/>
  <c r="G14" s="1"/>
  <c r="J26" i="13"/>
  <c r="E13" i="15" l="1"/>
  <c r="G13" s="1"/>
  <c r="G16" s="1"/>
  <c r="J39" i="13"/>
  <c r="I14" i="15"/>
  <c r="I13" l="1"/>
  <c r="I16" s="1"/>
  <c r="E16"/>
  <c r="G17"/>
  <c r="F12" l="1"/>
  <c r="F15"/>
  <c r="H16"/>
  <c r="H17" s="1"/>
  <c r="F13"/>
  <c r="F14"/>
  <c r="J16"/>
  <c r="I17"/>
  <c r="F16" l="1"/>
  <c r="J17"/>
</calcChain>
</file>

<file path=xl/sharedStrings.xml><?xml version="1.0" encoding="utf-8"?>
<sst xmlns="http://schemas.openxmlformats.org/spreadsheetml/2006/main" count="117" uniqueCount="90">
  <si>
    <t>DESCRIÇÃO</t>
  </si>
  <si>
    <t>m²</t>
  </si>
  <si>
    <t>CÓDIGO</t>
  </si>
  <si>
    <t>TOTAL</t>
  </si>
  <si>
    <t>1.1</t>
  </si>
  <si>
    <t>2.1</t>
  </si>
  <si>
    <t>SERVIÇOS</t>
  </si>
  <si>
    <t>SERVIÇOS PRELIMINARES</t>
  </si>
  <si>
    <t>ITEM</t>
  </si>
  <si>
    <t>REFERÊNCIA DE PREÇO</t>
  </si>
  <si>
    <t>QUANT.</t>
  </si>
  <si>
    <t>PREÇO UNITÁRIO</t>
  </si>
  <si>
    <t>PREÇO TOTAL COM BDI</t>
  </si>
  <si>
    <t>SEM BDI</t>
  </si>
  <si>
    <t>COM BDI</t>
  </si>
  <si>
    <t>m³</t>
  </si>
  <si>
    <t>SINAPI SERVIÇO</t>
  </si>
  <si>
    <t>ORÇAMENTO DE OBRAS CIVIS</t>
  </si>
  <si>
    <t>2.2</t>
  </si>
  <si>
    <t>1.2</t>
  </si>
  <si>
    <t>3.1</t>
  </si>
  <si>
    <t>3.2</t>
  </si>
  <si>
    <t>3.3</t>
  </si>
  <si>
    <t>UNID.</t>
  </si>
  <si>
    <t>TOTAL GERAL DO ORÇAMENTO</t>
  </si>
  <si>
    <t xml:space="preserve">CRONOGRAMA - FÍSICO FINANCEIRO </t>
  </si>
  <si>
    <t>DESCRIMAÇÃO DOS SERVIÇOS</t>
  </si>
  <si>
    <t xml:space="preserve">VALOR </t>
  </si>
  <si>
    <t>PESO</t>
  </si>
  <si>
    <t>CRONOGRAMA DE EXECUÇÃO</t>
  </si>
  <si>
    <t>(%)</t>
  </si>
  <si>
    <t>MÊS 01</t>
  </si>
  <si>
    <t>MÊS 02</t>
  </si>
  <si>
    <t>VALOR PARCIAL</t>
  </si>
  <si>
    <t>VALOR ACUMULADO</t>
  </si>
  <si>
    <t>Obs: Valores em Reais.</t>
  </si>
  <si>
    <t>Prazo de Execução: 60 dias</t>
  </si>
  <si>
    <t>IMPERMEABILIZAÇÃO</t>
  </si>
  <si>
    <t>PINTURAS</t>
  </si>
  <si>
    <t>SECRETARIA MUNICIPAL DE SAÚDE</t>
  </si>
  <si>
    <t>Bairro Sete de Setembro  - Gaspar/SC</t>
  </si>
  <si>
    <t>1.3</t>
  </si>
  <si>
    <t>REMOÇÃO E CARGA DE MATERIAL DEMOLIDO</t>
  </si>
  <si>
    <t>IMPERMEABILIZACAO DE SUPERFICIE COM MANTA ASFALTICA (COM POLIMEROS TIPO APP), E=3 MM M2</t>
  </si>
  <si>
    <t>IMPERMEABILIZACAO DE SUPERFICIE COM ARGAMASSA DE CIMENTO E AREIA TRACO 1:3, COM ADITIVO IMPERMEABILIZANTE, E=1,5 CM. (PAREDES)</t>
  </si>
  <si>
    <t>APLICAÇÃO MANUAL DE PINTURA COM TINTA LÁTEX ACRÍLICA EM PAREDES, DUAS DEMÃOS</t>
  </si>
  <si>
    <t>73924/001</t>
  </si>
  <si>
    <t>BASE: SINAPI MAIO/2018 - MÃO DE OBRA/MATERIAL</t>
  </si>
  <si>
    <t>'</t>
  </si>
  <si>
    <t>DEMOLIÇÃO DE ARGAMASSAS DE FORMA MANUAL, SEM REAPROV.EM PAREDES</t>
  </si>
  <si>
    <t>DEMOLIÇÃO DE ARGAMASSAS DE FORMA MANUAL, SEM REAPROV.EM PISOS</t>
  </si>
  <si>
    <t>IMPERMEABILIZACAO DE SUPERFICIE COM ARGAMASSA DE CIMENTO E AREIA TRACO 1:3, COM ADITIVO IMPERMEABILIZANTE, E=3,0 CM. (PISOS)</t>
  </si>
  <si>
    <t>PINTURA ESMALTE ALTO BRILHO, DUAS DEMAOS, SOBRE SUPERFICIE METALICA (GUARDA-CORPOS)</t>
  </si>
  <si>
    <t xml:space="preserve">Avenida Olga Wehmuth, 151 </t>
  </si>
  <si>
    <t>SERVIÇOS DE IMPERMEABILIZAÇÃO E PINTURA EXTERNA DA POLICLINICA MUNICIPAL</t>
  </si>
  <si>
    <t>APLICAÇÃO MANUAL DE FUNDO SELADOR ACRÍLICO EM PANOS COM PRESENÇA DE VÃOS DE EDIFÍCIOS DE MÚLTIPLOS PAVIMENTOS. AF_06/2014</t>
  </si>
  <si>
    <t>CERCA</t>
  </si>
  <si>
    <t>m</t>
  </si>
  <si>
    <t>4.1</t>
  </si>
  <si>
    <t>4.2</t>
  </si>
  <si>
    <t>IPPUJ</t>
  </si>
  <si>
    <t>C10.84.10.30.015</t>
  </si>
  <si>
    <t xml:space="preserve">GRADIL, MALHA DE 200 X 50MM COM ALTURA DE 2,03M, NA COR VERDE COLONIAL, FIXADOS EM POSTES METÁLICOS DE SESSÃO QUADRADA 40X60MM, GALVANIZADOS E PINTADOS A PÓ, COM MONTANTES A CADA 2,50M, FIXADO EM VIGA BALDRAME DE SESSÃO 15X20CM.
</t>
  </si>
  <si>
    <t>BDI 26,85%</t>
  </si>
  <si>
    <t>Código</t>
  </si>
  <si>
    <t>Referência de preço</t>
  </si>
  <si>
    <t>Unid.</t>
  </si>
  <si>
    <t>Quant.</t>
  </si>
  <si>
    <t>Sem BDI</t>
  </si>
  <si>
    <t>Com BDI</t>
  </si>
  <si>
    <t>Serviços                                BDI 26,85%</t>
  </si>
  <si>
    <t>Preço unitário</t>
  </si>
  <si>
    <t>Preço total com BDI</t>
  </si>
  <si>
    <t>Roldana para portão de ferro de correr (inferior), d=3", com caixa</t>
  </si>
  <si>
    <t>unid.</t>
  </si>
  <si>
    <t>ORSE</t>
  </si>
  <si>
    <t>SINAPI</t>
  </si>
  <si>
    <t>Cantoneira ferro galvanizado de abas iguais, 3/4'' x 1/8'' (L/E)</t>
  </si>
  <si>
    <t>Kg</t>
  </si>
  <si>
    <t>VALOR TOTAL :</t>
  </si>
  <si>
    <t>Portão de gradil metálico, malha 200 x 50 mm com altura de 2,03m, na cor verde colonal, fixados em postes metálicos de sessão quadrada 40x60mm, galvanizado e pintados a pó, com montantes a cada 2,16m</t>
  </si>
  <si>
    <t>Composição</t>
  </si>
  <si>
    <t>-</t>
  </si>
  <si>
    <t>PORTÃO DE GRADIL METÁLICO, MALHA 200 X 50 MM COM ALTURA DE 2,03M, NA COR VERDE COLONAL, FIXADOS EM POSTES METÁLICOS DE SESSÃO QUADRADA 40X60MM, GALVANIZADO E PINTADOS A PÓ, COM MONTANTES A CADA 2,16M.</t>
  </si>
  <si>
    <t>Valores unitários obtidos na tabela do CCOP (IPPUJ/Joinville) Dezembro/2015 - Incluso B.D.I de 26,85% + Correção INCC até Junho de 2018 (13,04%) - Coleta Dados (https://br.advfn.com/indicadores/incc).</t>
  </si>
  <si>
    <t xml:space="preserve">Valores unitários obtidos na tabela do SINAPI (Florianópolis) - Maio de 2018 sem desoneração - Incluso B.D.I de  26,85% </t>
  </si>
  <si>
    <t>Correção CCOP</t>
  </si>
  <si>
    <t xml:space="preserve">BDI </t>
  </si>
  <si>
    <t>Gaspar - SC, 14 de agosto de 2018</t>
  </si>
  <si>
    <t>Gaspar (SC),14 de agosto de 2018.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</si>
</sst>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[$€-2]* #,##0.00_);_([$€-2]* \(#,##0.00\);_([$€-2]* &quot;-&quot;??_)"/>
    <numFmt numFmtId="168" formatCode="0.000000"/>
    <numFmt numFmtId="169" formatCode="#,##0.000"/>
    <numFmt numFmtId="170" formatCode="_(&quot;R$ &quot;* #,##0_);_(&quot;R$ &quot;* \(#,##0\);_(&quot;R$ &quot;* &quot;-&quot;_);_(@_)"/>
    <numFmt numFmtId="171" formatCode="_(* #,##0.00_);_(* \(#,##0.00\);_(* \-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Times New Roman"/>
      <family val="1"/>
    </font>
    <font>
      <sz val="11"/>
      <name val="Calibri"/>
      <family val="2"/>
      <scheme val="minor"/>
    </font>
    <font>
      <i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CC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6">
    <xf numFmtId="0" fontId="0" fillId="0" borderId="0"/>
    <xf numFmtId="0" fontId="2" fillId="0" borderId="0"/>
    <xf numFmtId="0" fontId="2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ont="0"/>
    <xf numFmtId="0" fontId="2" fillId="0" borderId="0" applyFont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2">
    <xf numFmtId="0" fontId="0" fillId="0" borderId="0" xfId="0"/>
    <xf numFmtId="165" fontId="4" fillId="0" borderId="0" xfId="5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4" fillId="0" borderId="0" xfId="5" applyNumberFormat="1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0" fontId="4" fillId="0" borderId="10" xfId="5" applyFont="1" applyFill="1" applyBorder="1" applyAlignment="1">
      <alignment wrapText="1"/>
    </xf>
    <xf numFmtId="165" fontId="2" fillId="0" borderId="0" xfId="5" applyNumberFormat="1" applyFont="1" applyFill="1" applyBorder="1" applyAlignment="1">
      <alignment horizontal="center" vertical="center" wrapText="1"/>
    </xf>
    <xf numFmtId="0" fontId="2" fillId="0" borderId="0" xfId="5" applyFont="1" applyFill="1" applyAlignment="1">
      <alignment vertical="center" wrapText="1"/>
    </xf>
    <xf numFmtId="0" fontId="4" fillId="0" borderId="2" xfId="5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5" applyNumberFormat="1" applyFont="1" applyFill="1" applyBorder="1" applyAlignment="1">
      <alignment horizontal="left" vertical="center" wrapText="1"/>
    </xf>
    <xf numFmtId="0" fontId="4" fillId="0" borderId="0" xfId="5" applyFont="1" applyFill="1" applyAlignment="1">
      <alignment horizontal="center" vertical="center"/>
    </xf>
    <xf numFmtId="0" fontId="4" fillId="0" borderId="0" xfId="5" applyFont="1" applyFill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4" fillId="0" borderId="0" xfId="5" applyFont="1" applyFill="1" applyBorder="1" applyAlignment="1">
      <alignment wrapText="1"/>
    </xf>
    <xf numFmtId="0" fontId="4" fillId="0" borderId="12" xfId="5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10" fillId="0" borderId="0" xfId="0" applyFont="1"/>
    <xf numFmtId="171" fontId="0" fillId="0" borderId="0" xfId="0" applyNumberFormat="1"/>
    <xf numFmtId="171" fontId="0" fillId="0" borderId="0" xfId="195" applyNumberFormat="1" applyFont="1" applyFill="1" applyBorder="1" applyAlignment="1" applyProtection="1"/>
    <xf numFmtId="0" fontId="5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71" fontId="0" fillId="0" borderId="2" xfId="195" applyNumberFormat="1" applyFont="1" applyFill="1" applyBorder="1" applyAlignment="1" applyProtection="1"/>
    <xf numFmtId="10" fontId="0" fillId="0" borderId="2" xfId="194" applyNumberFormat="1" applyFont="1" applyFill="1" applyBorder="1" applyAlignment="1" applyProtection="1">
      <alignment horizontal="center"/>
    </xf>
    <xf numFmtId="9" fontId="0" fillId="0" borderId="2" xfId="194" applyFont="1" applyFill="1" applyBorder="1" applyAlignment="1" applyProtection="1"/>
    <xf numFmtId="171" fontId="5" fillId="4" borderId="2" xfId="195" applyNumberFormat="1" applyFont="1" applyFill="1" applyBorder="1" applyAlignment="1" applyProtection="1"/>
    <xf numFmtId="9" fontId="5" fillId="4" borderId="2" xfId="194" applyNumberFormat="1" applyFont="1" applyFill="1" applyBorder="1" applyAlignment="1" applyProtection="1">
      <alignment horizontal="center"/>
    </xf>
    <xf numFmtId="10" fontId="0" fillId="4" borderId="2" xfId="195" applyNumberFormat="1" applyFont="1" applyFill="1" applyBorder="1" applyAlignment="1" applyProtection="1"/>
    <xf numFmtId="10" fontId="0" fillId="4" borderId="2" xfId="194" applyNumberFormat="1" applyFont="1" applyFill="1" applyBorder="1" applyAlignment="1" applyProtection="1"/>
    <xf numFmtId="165" fontId="2" fillId="0" borderId="0" xfId="5" quotePrefix="1" applyNumberFormat="1" applyFont="1" applyFill="1" applyBorder="1" applyAlignment="1">
      <alignment horizontal="center" vertical="center" wrapText="1"/>
    </xf>
    <xf numFmtId="0" fontId="4" fillId="0" borderId="4" xfId="5" applyNumberFormat="1" applyFont="1" applyFill="1" applyBorder="1" applyAlignment="1">
      <alignment vertical="center" wrapText="1"/>
    </xf>
    <xf numFmtId="0" fontId="14" fillId="0" borderId="2" xfId="0" applyFont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>
      <alignment horizontal="center" vertical="center" wrapText="1"/>
    </xf>
    <xf numFmtId="0" fontId="11" fillId="0" borderId="2" xfId="5" applyNumberFormat="1" applyFont="1" applyFill="1" applyBorder="1" applyAlignment="1">
      <alignment vertical="center" wrapText="1"/>
    </xf>
    <xf numFmtId="165" fontId="11" fillId="7" borderId="2" xfId="7" applyFont="1" applyFill="1" applyBorder="1" applyAlignment="1" applyProtection="1">
      <alignment horizontal="right" vertical="center" wrapText="1"/>
      <protection locked="0"/>
    </xf>
    <xf numFmtId="165" fontId="11" fillId="0" borderId="2" xfId="7" applyNumberFormat="1" applyFont="1" applyFill="1" applyBorder="1" applyAlignment="1">
      <alignment horizontal="center" vertical="center" wrapText="1"/>
    </xf>
    <xf numFmtId="165" fontId="11" fillId="0" borderId="2" xfId="7" applyNumberFormat="1" applyFont="1" applyFill="1" applyBorder="1" applyAlignment="1">
      <alignment horizontal="right" vertical="center" wrapText="1"/>
    </xf>
    <xf numFmtId="0" fontId="14" fillId="0" borderId="2" xfId="0" applyFont="1" applyBorder="1"/>
    <xf numFmtId="2" fontId="14" fillId="0" borderId="2" xfId="0" applyNumberFormat="1" applyFont="1" applyBorder="1"/>
    <xf numFmtId="0" fontId="14" fillId="0" borderId="2" xfId="0" applyFont="1" applyFill="1" applyBorder="1"/>
    <xf numFmtId="0" fontId="0" fillId="8" borderId="2" xfId="0" applyFill="1" applyBorder="1" applyAlignment="1">
      <alignment horizontal="center" vertical="center"/>
    </xf>
    <xf numFmtId="165" fontId="0" fillId="0" borderId="0" xfId="0" applyNumberFormat="1"/>
    <xf numFmtId="0" fontId="11" fillId="6" borderId="11" xfId="0" applyFont="1" applyFill="1" applyBorder="1" applyAlignment="1">
      <alignment horizontal="center" vertical="center" wrapText="1"/>
    </xf>
    <xf numFmtId="0" fontId="11" fillId="0" borderId="7" xfId="5" applyNumberFormat="1" applyFont="1" applyFill="1" applyBorder="1" applyAlignment="1">
      <alignment vertical="center" wrapText="1"/>
    </xf>
    <xf numFmtId="0" fontId="11" fillId="0" borderId="8" xfId="5" applyNumberFormat="1" applyFont="1" applyFill="1" applyBorder="1" applyAlignment="1">
      <alignment vertical="center" wrapText="1"/>
    </xf>
    <xf numFmtId="0" fontId="11" fillId="0" borderId="9" xfId="5" applyNumberFormat="1" applyFont="1" applyFill="1" applyBorder="1" applyAlignment="1">
      <alignment vertical="center" wrapText="1"/>
    </xf>
    <xf numFmtId="0" fontId="15" fillId="2" borderId="7" xfId="5" applyFont="1" applyFill="1" applyBorder="1" applyAlignment="1">
      <alignment horizontal="center" vertical="center"/>
    </xf>
    <xf numFmtId="0" fontId="15" fillId="2" borderId="8" xfId="5" applyFont="1" applyFill="1" applyBorder="1" applyAlignment="1">
      <alignment horizontal="center" vertical="center"/>
    </xf>
    <xf numFmtId="0" fontId="15" fillId="2" borderId="8" xfId="5" applyNumberFormat="1" applyFont="1" applyFill="1" applyBorder="1" applyAlignment="1">
      <alignment horizontal="left" vertical="center"/>
    </xf>
    <xf numFmtId="0" fontId="15" fillId="2" borderId="8" xfId="5" applyFont="1" applyFill="1" applyBorder="1" applyAlignment="1">
      <alignment horizontal="right" vertical="center"/>
    </xf>
    <xf numFmtId="0" fontId="15" fillId="2" borderId="8" xfId="5" applyFont="1" applyFill="1" applyBorder="1" applyAlignment="1">
      <alignment vertical="center"/>
    </xf>
    <xf numFmtId="0" fontId="15" fillId="2" borderId="9" xfId="5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1" quotePrefix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9" applyNumberFormat="1" applyFont="1" applyFill="1" applyBorder="1" applyAlignment="1">
      <alignment horizontal="left" vertical="center" wrapText="1"/>
    </xf>
    <xf numFmtId="165" fontId="11" fillId="0" borderId="2" xfId="7" applyFont="1" applyFill="1" applyBorder="1" applyAlignment="1" applyProtection="1">
      <alignment horizontal="right" vertical="center" wrapText="1"/>
      <protection locked="0"/>
    </xf>
    <xf numFmtId="0" fontId="11" fillId="0" borderId="2" xfId="1" applyNumberFormat="1" applyFont="1" applyFill="1" applyBorder="1" applyAlignment="1">
      <alignment vertical="center" wrapText="1"/>
    </xf>
    <xf numFmtId="0" fontId="15" fillId="0" borderId="7" xfId="5" applyNumberFormat="1" applyFont="1" applyFill="1" applyBorder="1" applyAlignment="1">
      <alignment horizontal="center" vertical="center" wrapText="1"/>
    </xf>
    <xf numFmtId="0" fontId="15" fillId="0" borderId="8" xfId="5" quotePrefix="1" applyNumberFormat="1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right" vertical="center" wrapText="1"/>
    </xf>
    <xf numFmtId="0" fontId="15" fillId="0" borderId="8" xfId="5" applyNumberFormat="1" applyFont="1" applyFill="1" applyBorder="1" applyAlignment="1">
      <alignment horizontal="left" vertical="center" wrapText="1"/>
    </xf>
    <xf numFmtId="165" fontId="15" fillId="0" borderId="8" xfId="5" applyNumberFormat="1" applyFont="1" applyFill="1" applyBorder="1" applyAlignment="1">
      <alignment horizontal="center" vertical="center" wrapText="1"/>
    </xf>
    <xf numFmtId="165" fontId="15" fillId="0" borderId="9" xfId="7" applyNumberFormat="1" applyFont="1" applyFill="1" applyBorder="1" applyAlignment="1">
      <alignment horizontal="center" vertical="center" wrapText="1"/>
    </xf>
    <xf numFmtId="0" fontId="11" fillId="0" borderId="7" xfId="5" applyNumberFormat="1" applyFont="1" applyFill="1" applyBorder="1" applyAlignment="1">
      <alignment horizontal="center" vertical="center" wrapText="1"/>
    </xf>
    <xf numFmtId="0" fontId="11" fillId="0" borderId="8" xfId="5" applyNumberFormat="1" applyFont="1" applyFill="1" applyBorder="1" applyAlignment="1">
      <alignment horizontal="center" vertical="center" wrapText="1"/>
    </xf>
    <xf numFmtId="165" fontId="11" fillId="0" borderId="8" xfId="5" applyNumberFormat="1" applyFont="1" applyFill="1" applyBorder="1" applyAlignment="1">
      <alignment horizontal="center" vertical="center" wrapText="1"/>
    </xf>
    <xf numFmtId="0" fontId="11" fillId="0" borderId="8" xfId="5" applyNumberFormat="1" applyFont="1" applyFill="1" applyBorder="1" applyAlignment="1">
      <alignment horizontal="left" vertical="center" wrapText="1"/>
    </xf>
    <xf numFmtId="165" fontId="11" fillId="0" borderId="9" xfId="5" applyNumberFormat="1" applyFont="1" applyFill="1" applyBorder="1" applyAlignment="1">
      <alignment horizontal="center" vertical="center" wrapText="1"/>
    </xf>
    <xf numFmtId="2" fontId="11" fillId="0" borderId="2" xfId="5" applyNumberFormat="1" applyFont="1" applyFill="1" applyBorder="1" applyAlignment="1">
      <alignment horizontal="center" vertical="center" wrapText="1"/>
    </xf>
    <xf numFmtId="0" fontId="11" fillId="0" borderId="2" xfId="1" applyNumberFormat="1" applyFont="1" applyFill="1" applyBorder="1" applyAlignment="1">
      <alignment horizontal="center" vertical="center" wrapText="1"/>
    </xf>
    <xf numFmtId="0" fontId="11" fillId="0" borderId="2" xfId="5" applyNumberFormat="1" applyFont="1" applyFill="1" applyBorder="1" applyAlignment="1">
      <alignment horizontal="center" vertical="center" wrapText="1"/>
    </xf>
    <xf numFmtId="165" fontId="15" fillId="0" borderId="8" xfId="7" applyNumberFormat="1" applyFont="1" applyFill="1" applyBorder="1" applyAlignment="1">
      <alignment horizontal="center" vertical="center" wrapText="1"/>
    </xf>
    <xf numFmtId="0" fontId="11" fillId="0" borderId="2" xfId="5" quotePrefix="1" applyFont="1" applyFill="1" applyBorder="1" applyAlignment="1">
      <alignment horizontal="center" vertical="center" wrapText="1"/>
    </xf>
    <xf numFmtId="0" fontId="11" fillId="0" borderId="2" xfId="5" applyNumberFormat="1" applyFont="1" applyFill="1" applyBorder="1" applyAlignment="1">
      <alignment horizontal="left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vertical="center" wrapText="1"/>
    </xf>
    <xf numFmtId="165" fontId="11" fillId="0" borderId="4" xfId="7" applyFont="1" applyFill="1" applyBorder="1" applyAlignment="1" applyProtection="1">
      <alignment horizontal="right" vertical="center" wrapText="1"/>
      <protection locked="0"/>
    </xf>
    <xf numFmtId="165" fontId="11" fillId="0" borderId="4" xfId="7" applyNumberFormat="1" applyFont="1" applyFill="1" applyBorder="1" applyAlignment="1">
      <alignment horizontal="center" vertical="center" wrapText="1"/>
    </xf>
    <xf numFmtId="165" fontId="11" fillId="0" borderId="5" xfId="7" applyNumberFormat="1" applyFont="1" applyFill="1" applyBorder="1" applyAlignment="1">
      <alignment horizontal="right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right" vertical="center"/>
    </xf>
    <xf numFmtId="165" fontId="15" fillId="0" borderId="9" xfId="8" applyFont="1" applyFill="1" applyBorder="1" applyAlignment="1">
      <alignment horizontal="right" vertical="center" wrapText="1"/>
    </xf>
    <xf numFmtId="165" fontId="15" fillId="0" borderId="5" xfId="7" applyNumberFormat="1" applyFont="1" applyFill="1" applyBorder="1" applyAlignment="1">
      <alignment horizontal="right" vertical="center" wrapText="1"/>
    </xf>
    <xf numFmtId="0" fontId="15" fillId="0" borderId="8" xfId="5" applyNumberFormat="1" applyFont="1" applyFill="1" applyBorder="1" applyAlignment="1">
      <alignment vertical="center" wrapText="1"/>
    </xf>
    <xf numFmtId="0" fontId="15" fillId="0" borderId="8" xfId="5" applyFont="1" applyFill="1" applyBorder="1" applyAlignment="1">
      <alignment vertical="center" wrapText="1"/>
    </xf>
    <xf numFmtId="165" fontId="15" fillId="0" borderId="8" xfId="7" applyFont="1" applyFill="1" applyBorder="1" applyAlignment="1">
      <alignment horizontal="right" vertical="center" wrapText="1"/>
    </xf>
    <xf numFmtId="165" fontId="15" fillId="0" borderId="8" xfId="7" applyFont="1" applyFill="1" applyBorder="1" applyAlignment="1">
      <alignment vertical="center" wrapText="1"/>
    </xf>
    <xf numFmtId="165" fontId="15" fillId="0" borderId="9" xfId="7" applyFont="1" applyFill="1" applyBorder="1" applyAlignment="1">
      <alignment vertical="center" wrapText="1"/>
    </xf>
    <xf numFmtId="165" fontId="15" fillId="2" borderId="9" xfId="8" applyFont="1" applyFill="1" applyBorder="1" applyAlignment="1">
      <alignment horizontal="right" vertical="center" wrapText="1"/>
    </xf>
    <xf numFmtId="0" fontId="4" fillId="0" borderId="0" xfId="5" applyNumberFormat="1" applyFont="1" applyFill="1" applyBorder="1" applyAlignment="1">
      <alignment vertical="center" wrapText="1"/>
    </xf>
    <xf numFmtId="10" fontId="11" fillId="0" borderId="2" xfId="5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/>
    </xf>
    <xf numFmtId="0" fontId="11" fillId="0" borderId="2" xfId="5" applyNumberFormat="1" applyFont="1" applyFill="1" applyBorder="1" applyAlignment="1">
      <alignment horizontal="center" vertical="top" wrapText="1"/>
    </xf>
    <xf numFmtId="165" fontId="14" fillId="0" borderId="2" xfId="0" applyNumberFormat="1" applyFont="1" applyBorder="1"/>
    <xf numFmtId="0" fontId="9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2" xfId="5" applyNumberFormat="1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2" borderId="7" xfId="5" applyNumberFormat="1" applyFont="1" applyFill="1" applyBorder="1" applyAlignment="1">
      <alignment horizontal="right" vertical="center"/>
    </xf>
    <xf numFmtId="0" fontId="15" fillId="2" borderId="8" xfId="5" applyNumberFormat="1" applyFont="1" applyFill="1" applyBorder="1" applyAlignment="1">
      <alignment horizontal="right" vertical="center"/>
    </xf>
    <xf numFmtId="0" fontId="11" fillId="6" borderId="2" xfId="0" applyFont="1" applyFill="1" applyBorder="1" applyAlignment="1">
      <alignment horizontal="center" vertical="center" wrapText="1"/>
    </xf>
    <xf numFmtId="165" fontId="11" fillId="6" borderId="2" xfId="0" applyNumberFormat="1" applyFont="1" applyFill="1" applyBorder="1" applyAlignment="1">
      <alignment horizontal="center" vertical="center" wrapText="1"/>
    </xf>
    <xf numFmtId="165" fontId="11" fillId="6" borderId="1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6" borderId="2" xfId="6" applyFont="1" applyFill="1" applyBorder="1" applyAlignment="1">
      <alignment horizontal="center" vertical="center" wrapText="1"/>
    </xf>
    <xf numFmtId="0" fontId="11" fillId="6" borderId="11" xfId="6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>
      <alignment horizontal="right" vertical="center" wrapText="1"/>
    </xf>
    <xf numFmtId="0" fontId="11" fillId="0" borderId="2" xfId="5" applyNumberFormat="1" applyFont="1" applyFill="1" applyBorder="1" applyAlignment="1">
      <alignment horizontal="center" vertical="center" wrapText="1"/>
    </xf>
    <xf numFmtId="0" fontId="11" fillId="6" borderId="2" xfId="6" applyNumberFormat="1" applyFont="1" applyFill="1" applyBorder="1" applyAlignment="1">
      <alignment horizontal="center" vertical="center" wrapText="1"/>
    </xf>
    <xf numFmtId="0" fontId="11" fillId="6" borderId="11" xfId="6" applyNumberFormat="1" applyFont="1" applyFill="1" applyBorder="1" applyAlignment="1">
      <alignment horizontal="center" vertical="center" wrapText="1"/>
    </xf>
    <xf numFmtId="171" fontId="5" fillId="0" borderId="0" xfId="195" applyNumberFormat="1" applyFont="1" applyFill="1" applyBorder="1" applyAlignment="1" applyProtection="1">
      <alignment horizontal="left"/>
    </xf>
    <xf numFmtId="171" fontId="13" fillId="0" borderId="0" xfId="195" applyNumberFormat="1" applyFont="1" applyFill="1" applyBorder="1" applyAlignment="1" applyProtection="1">
      <alignment horizontal="left" wrapText="1"/>
    </xf>
    <xf numFmtId="171" fontId="0" fillId="0" borderId="0" xfId="195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5" fillId="4" borderId="2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ont="1" applyBorder="1" applyAlignment="1">
      <alignment horizontal="right"/>
    </xf>
    <xf numFmtId="171" fontId="0" fillId="0" borderId="0" xfId="195" applyNumberFormat="1" applyFont="1" applyFill="1" applyBorder="1" applyAlignment="1" applyProtection="1">
      <alignment horizontal="right"/>
    </xf>
    <xf numFmtId="43" fontId="0" fillId="0" borderId="2" xfId="195" applyFont="1" applyFill="1" applyBorder="1" applyAlignment="1">
      <alignment horizontal="left"/>
    </xf>
    <xf numFmtId="171" fontId="0" fillId="0" borderId="7" xfId="195" applyNumberFormat="1" applyFont="1" applyFill="1" applyBorder="1" applyAlignment="1" applyProtection="1">
      <alignment horizontal="left"/>
    </xf>
    <xf numFmtId="171" fontId="0" fillId="0" borderId="9" xfId="195" applyNumberFormat="1" applyFont="1" applyFill="1" applyBorder="1" applyAlignment="1" applyProtection="1">
      <alignment horizontal="left"/>
    </xf>
    <xf numFmtId="0" fontId="12" fillId="4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/>
    </xf>
    <xf numFmtId="171" fontId="5" fillId="3" borderId="2" xfId="195" applyNumberFormat="1" applyFont="1" applyFill="1" applyBorder="1" applyAlignment="1" applyProtection="1">
      <alignment horizontal="center"/>
    </xf>
    <xf numFmtId="0" fontId="0" fillId="8" borderId="2" xfId="0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0" fillId="8" borderId="2" xfId="0" applyFill="1" applyBorder="1" applyAlignment="1">
      <alignment horizontal="center" wrapText="1"/>
    </xf>
    <xf numFmtId="0" fontId="0" fillId="8" borderId="2" xfId="0" applyFill="1" applyBorder="1" applyAlignment="1">
      <alignment horizontal="center"/>
    </xf>
    <xf numFmtId="0" fontId="0" fillId="8" borderId="2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</cellXfs>
  <cellStyles count="196">
    <cellStyle name="Euro" xfId="14"/>
    <cellStyle name="Euro 2" xfId="15"/>
    <cellStyle name="Euro 3" xfId="16"/>
    <cellStyle name="Moeda 2" xfId="10"/>
    <cellStyle name="Moeda 3" xfId="17"/>
    <cellStyle name="Moeda 4" xfId="13"/>
    <cellStyle name="Moeda 4 2" xfId="169"/>
    <cellStyle name="Moeda 5" xfId="165"/>
    <cellStyle name="Moeda 5 2" xfId="191"/>
    <cellStyle name="Moeda 6" xfId="192"/>
    <cellStyle name="Moeda 8" xfId="18"/>
    <cellStyle name="Normal" xfId="0" builtinId="0"/>
    <cellStyle name="Normal 15" xfId="5"/>
    <cellStyle name="Normal 2" xfId="1"/>
    <cellStyle name="Normal 2 2" xfId="19"/>
    <cellStyle name="Normal 2 3" xfId="20"/>
    <cellStyle name="Normal 2 4" xfId="21"/>
    <cellStyle name="Normal 2 5" xfId="22"/>
    <cellStyle name="Normal 2 6" xfId="23"/>
    <cellStyle name="Normal 2 7" xfId="24"/>
    <cellStyle name="Normal 2 8" xfId="2"/>
    <cellStyle name="Normal 3" xfId="25"/>
    <cellStyle name="Normal 3 2" xfId="26"/>
    <cellStyle name="Normal 3 3" xfId="27"/>
    <cellStyle name="Normal 3 4" xfId="28"/>
    <cellStyle name="Normal 4" xfId="4"/>
    <cellStyle name="Normal 4 2" xfId="29"/>
    <cellStyle name="Normal 5" xfId="30"/>
    <cellStyle name="Normal 6" xfId="31"/>
    <cellStyle name="Normal 6 10" xfId="12"/>
    <cellStyle name="Normal 6 11" xfId="32"/>
    <cellStyle name="Normal 6 12" xfId="33"/>
    <cellStyle name="Normal 6 13" xfId="34"/>
    <cellStyle name="Normal 6 14" xfId="35"/>
    <cellStyle name="Normal 6 15" xfId="36"/>
    <cellStyle name="Normal 6 16" xfId="37"/>
    <cellStyle name="Normal 6 17" xfId="38"/>
    <cellStyle name="Normal 6 18" xfId="39"/>
    <cellStyle name="Normal 6 19" xfId="40"/>
    <cellStyle name="Normal 6 2" xfId="41"/>
    <cellStyle name="Normal 6 20" xfId="42"/>
    <cellStyle name="Normal 6 21" xfId="43"/>
    <cellStyle name="Normal 6 22" xfId="44"/>
    <cellStyle name="Normal 6 23" xfId="45"/>
    <cellStyle name="Normal 6 24" xfId="46"/>
    <cellStyle name="Normal 6 25" xfId="47"/>
    <cellStyle name="Normal 6 26" xfId="48"/>
    <cellStyle name="Normal 6 27" xfId="49"/>
    <cellStyle name="Normal 6 28" xfId="50"/>
    <cellStyle name="Normal 6 29" xfId="51"/>
    <cellStyle name="Normal 6 3" xfId="52"/>
    <cellStyle name="Normal 6 30" xfId="53"/>
    <cellStyle name="Normal 6 31" xfId="54"/>
    <cellStyle name="Normal 6 32" xfId="55"/>
    <cellStyle name="Normal 6 33" xfId="56"/>
    <cellStyle name="Normal 6 34" xfId="57"/>
    <cellStyle name="Normal 6 35" xfId="58"/>
    <cellStyle name="Normal 6 36" xfId="59"/>
    <cellStyle name="Normal 6 37" xfId="60"/>
    <cellStyle name="Normal 6 38" xfId="61"/>
    <cellStyle name="Normal 6 4" xfId="62"/>
    <cellStyle name="Normal 6 5" xfId="63"/>
    <cellStyle name="Normal 6 6" xfId="64"/>
    <cellStyle name="Normal 6 7" xfId="65"/>
    <cellStyle name="Normal 6 8" xfId="66"/>
    <cellStyle name="Normal 6 9" xfId="67"/>
    <cellStyle name="Normal 7" xfId="68"/>
    <cellStyle name="Normal 7 10" xfId="69"/>
    <cellStyle name="Normal 7 11" xfId="70"/>
    <cellStyle name="Normal 7 12" xfId="71"/>
    <cellStyle name="Normal 7 13" xfId="72"/>
    <cellStyle name="Normal 7 14" xfId="73"/>
    <cellStyle name="Normal 7 15" xfId="74"/>
    <cellStyle name="Normal 7 16" xfId="75"/>
    <cellStyle name="Normal 7 17" xfId="76"/>
    <cellStyle name="Normal 7 18" xfId="77"/>
    <cellStyle name="Normal 7 19" xfId="78"/>
    <cellStyle name="Normal 7 2" xfId="79"/>
    <cellStyle name="Normal 7 20" xfId="80"/>
    <cellStyle name="Normal 7 21" xfId="81"/>
    <cellStyle name="Normal 7 22" xfId="82"/>
    <cellStyle name="Normal 7 23" xfId="83"/>
    <cellStyle name="Normal 7 24" xfId="84"/>
    <cellStyle name="Normal 7 25" xfId="85"/>
    <cellStyle name="Normal 7 26" xfId="86"/>
    <cellStyle name="Normal 7 27" xfId="87"/>
    <cellStyle name="Normal 7 28" xfId="88"/>
    <cellStyle name="Normal 7 29" xfId="89"/>
    <cellStyle name="Normal 7 3" xfId="90"/>
    <cellStyle name="Normal 7 30" xfId="91"/>
    <cellStyle name="Normal 7 31" xfId="92"/>
    <cellStyle name="Normal 7 32" xfId="93"/>
    <cellStyle name="Normal 7 33" xfId="94"/>
    <cellStyle name="Normal 7 34" xfId="95"/>
    <cellStyle name="Normal 7 4" xfId="96"/>
    <cellStyle name="Normal 7 5" xfId="97"/>
    <cellStyle name="Normal 7 6" xfId="98"/>
    <cellStyle name="Normal 7 7" xfId="99"/>
    <cellStyle name="Normal 7 8" xfId="100"/>
    <cellStyle name="Normal 7 9" xfId="101"/>
    <cellStyle name="Normal 8" xfId="102"/>
    <cellStyle name="Normal 8 10" xfId="103"/>
    <cellStyle name="Normal 8 11" xfId="104"/>
    <cellStyle name="Normal 8 12" xfId="105"/>
    <cellStyle name="Normal 8 13" xfId="106"/>
    <cellStyle name="Normal 8 14" xfId="107"/>
    <cellStyle name="Normal 8 15" xfId="108"/>
    <cellStyle name="Normal 8 16" xfId="109"/>
    <cellStyle name="Normal 8 17" xfId="110"/>
    <cellStyle name="Normal 8 18" xfId="111"/>
    <cellStyle name="Normal 8 19" xfId="112"/>
    <cellStyle name="Normal 8 2" xfId="113"/>
    <cellStyle name="Normal 8 20" xfId="114"/>
    <cellStyle name="Normal 8 21" xfId="115"/>
    <cellStyle name="Normal 8 22" xfId="116"/>
    <cellStyle name="Normal 8 23" xfId="117"/>
    <cellStyle name="Normal 8 24" xfId="118"/>
    <cellStyle name="Normal 8 25" xfId="119"/>
    <cellStyle name="Normal 8 3" xfId="120"/>
    <cellStyle name="Normal 8 4" xfId="121"/>
    <cellStyle name="Normal 8 5" xfId="122"/>
    <cellStyle name="Normal 8 6" xfId="123"/>
    <cellStyle name="Normal 8 7" xfId="124"/>
    <cellStyle name="Normal 8 8" xfId="125"/>
    <cellStyle name="Normal 8 9" xfId="126"/>
    <cellStyle name="Normal 9 2" xfId="127"/>
    <cellStyle name="Normal 9 3" xfId="128"/>
    <cellStyle name="Normal 9 4" xfId="129"/>
    <cellStyle name="Normal 9 5" xfId="130"/>
    <cellStyle name="Normal 9 6" xfId="131"/>
    <cellStyle name="Normal 9 7" xfId="132"/>
    <cellStyle name="Normal 9 8" xfId="133"/>
    <cellStyle name="Normal 9 9" xfId="134"/>
    <cellStyle name="Normal_Planilha Orçamento Padrão" xfId="6"/>
    <cellStyle name="Normal_Tabela2002BDI" xfId="9"/>
    <cellStyle name="Porcentagem" xfId="194" builtinId="5"/>
    <cellStyle name="Porcentagem 2" xfId="11"/>
    <cellStyle name="Porcentagem 2 2" xfId="135"/>
    <cellStyle name="Porcentagem 2 3" xfId="136"/>
    <cellStyle name="Porcentagem 3" xfId="137"/>
    <cellStyle name="Separador de milhares" xfId="195" builtinId="3"/>
    <cellStyle name="Separador de milhares 2" xfId="8"/>
    <cellStyle name="Separador de milhares 2 10" xfId="138"/>
    <cellStyle name="Separador de milhares 2 10 2" xfId="170"/>
    <cellStyle name="Separador de milhares 2 11" xfId="139"/>
    <cellStyle name="Separador de milhares 2 11 2" xfId="171"/>
    <cellStyle name="Separador de milhares 2 12" xfId="140"/>
    <cellStyle name="Separador de milhares 2 12 2" xfId="172"/>
    <cellStyle name="Separador de milhares 2 13" xfId="141"/>
    <cellStyle name="Separador de milhares 2 13 2" xfId="173"/>
    <cellStyle name="Separador de milhares 2 14" xfId="142"/>
    <cellStyle name="Separador de milhares 2 14 2" xfId="174"/>
    <cellStyle name="Separador de milhares 2 15" xfId="143"/>
    <cellStyle name="Separador de milhares 2 15 2" xfId="175"/>
    <cellStyle name="Separador de milhares 2 16" xfId="144"/>
    <cellStyle name="Separador de milhares 2 16 2" xfId="176"/>
    <cellStyle name="Separador de milhares 2 17" xfId="145"/>
    <cellStyle name="Separador de milhares 2 17 2" xfId="177"/>
    <cellStyle name="Separador de milhares 2 18" xfId="168"/>
    <cellStyle name="Separador de milhares 2 2" xfId="146"/>
    <cellStyle name="Separador de milhares 2 2 2" xfId="147"/>
    <cellStyle name="Separador de milhares 2 2 2 2" xfId="3"/>
    <cellStyle name="Separador de milhares 2 2 2 2 2" xfId="166"/>
    <cellStyle name="Separador de milhares 2 2 2 3" xfId="179"/>
    <cellStyle name="Separador de milhares 2 2 3" xfId="178"/>
    <cellStyle name="Separador de milhares 2 3" xfId="148"/>
    <cellStyle name="Separador de milhares 2 3 2" xfId="180"/>
    <cellStyle name="Separador de milhares 2 4" xfId="149"/>
    <cellStyle name="Separador de milhares 2 4 2" xfId="181"/>
    <cellStyle name="Separador de milhares 2 5" xfId="150"/>
    <cellStyle name="Separador de milhares 2 5 2" xfId="182"/>
    <cellStyle name="Separador de milhares 2 6" xfId="151"/>
    <cellStyle name="Separador de milhares 2 6 2" xfId="183"/>
    <cellStyle name="Separador de milhares 2 7" xfId="152"/>
    <cellStyle name="Separador de milhares 2 7 2" xfId="184"/>
    <cellStyle name="Separador de milhares 2 8" xfId="153"/>
    <cellStyle name="Separador de milhares 2 8 2" xfId="185"/>
    <cellStyle name="Separador de milhares 2 9" xfId="154"/>
    <cellStyle name="Separador de milhares 2 9 2" xfId="186"/>
    <cellStyle name="Separador de milhares 3" xfId="7"/>
    <cellStyle name="Separador de milhares 3 2" xfId="155"/>
    <cellStyle name="Separador de milhares 3 2 2" xfId="187"/>
    <cellStyle name="Separador de milhares 3 3" xfId="167"/>
    <cellStyle name="Separador de milhares 4" xfId="156"/>
    <cellStyle name="Separador de milhares 4 2" xfId="157"/>
    <cellStyle name="Separador de milhares 4 3" xfId="188"/>
    <cellStyle name="Separador de milhares 5" xfId="158"/>
    <cellStyle name="Separador de milhares 5 2" xfId="189"/>
    <cellStyle name="Separador de milhares 8" xfId="159"/>
    <cellStyle name="Separador de milhares 8 2" xfId="190"/>
    <cellStyle name="Serenco" xfId="160"/>
    <cellStyle name="Serenco 2" xfId="161"/>
    <cellStyle name="Serenco 3" xfId="162"/>
    <cellStyle name="Vírgula 2" xfId="193"/>
    <cellStyle name="Währung [0]_Angebot" xfId="163"/>
    <cellStyle name="Währung_Angebot" xfId="164"/>
  </cellStyles>
  <dxfs count="0"/>
  <tableStyles count="0" defaultTableStyle="TableStyleMedium9" defaultPivotStyle="PivotStyleLight16"/>
  <colors>
    <mruColors>
      <color rgb="FFFFFF99"/>
      <color rgb="FFCCFF99"/>
      <color rgb="FFFFFFCC"/>
      <color rgb="FFFFFF0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333376</xdr:colOff>
      <xdr:row>1</xdr:row>
      <xdr:rowOff>28575</xdr:rowOff>
    </xdr:from>
    <xdr:to>
      <xdr:col>9</xdr:col>
      <xdr:colOff>677346</xdr:colOff>
      <xdr:row>7</xdr:row>
      <xdr:rowOff>66675</xdr:rowOff>
    </xdr:to>
    <xdr:pic>
      <xdr:nvPicPr>
        <xdr:cNvPr id="3" name="Imagem 2" descr="gaspar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7676" y="155575"/>
          <a:ext cx="985320" cy="10414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</xdr:row>
      <xdr:rowOff>66676</xdr:rowOff>
    </xdr:from>
    <xdr:to>
      <xdr:col>3</xdr:col>
      <xdr:colOff>95248</xdr:colOff>
      <xdr:row>6</xdr:row>
      <xdr:rowOff>171450</xdr:rowOff>
    </xdr:to>
    <xdr:pic>
      <xdr:nvPicPr>
        <xdr:cNvPr id="4" name="Imagem 3" descr="47908_resize_1500_150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0" y="209551"/>
          <a:ext cx="1333498" cy="923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628650</xdr:colOff>
      <xdr:row>0</xdr:row>
      <xdr:rowOff>120650</xdr:rowOff>
    </xdr:from>
    <xdr:to>
      <xdr:col>9</xdr:col>
      <xdr:colOff>623370</xdr:colOff>
      <xdr:row>7</xdr:row>
      <xdr:rowOff>31750</xdr:rowOff>
    </xdr:to>
    <xdr:pic>
      <xdr:nvPicPr>
        <xdr:cNvPr id="7" name="Imagem 6" descr="gaspar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9550" y="120650"/>
          <a:ext cx="985320" cy="1041400"/>
        </a:xfrm>
        <a:prstGeom prst="rect">
          <a:avLst/>
        </a:prstGeom>
      </xdr:spPr>
    </xdr:pic>
    <xdr:clientData/>
  </xdr:twoCellAnchor>
  <xdr:twoCellAnchor editAs="oneCell">
    <xdr:from>
      <xdr:col>0</xdr:col>
      <xdr:colOff>660400</xdr:colOff>
      <xdr:row>1</xdr:row>
      <xdr:rowOff>31750</xdr:rowOff>
    </xdr:from>
    <xdr:to>
      <xdr:col>2</xdr:col>
      <xdr:colOff>917573</xdr:colOff>
      <xdr:row>6</xdr:row>
      <xdr:rowOff>136524</xdr:rowOff>
    </xdr:to>
    <xdr:pic>
      <xdr:nvPicPr>
        <xdr:cNvPr id="9" name="Imagem 8" descr="47908_resize_1500_150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0400" y="158750"/>
          <a:ext cx="1400173" cy="9175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Meus%20documentos\Comercial\DERSA\CC%20013-03%20-%20Pier%20Guaruj&#225;%20-%20N&#227;oP\Planilha%20e%20Composi&#231;&#245;es\HelenoFonseca\DNER-0431\DNER431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to\Meu\ORCAM\eteI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SANEAMENTO\SA0077_PROJ_PREF-BRUSQUE%20-%20Rede%20Drenagem%20Pluvial\META%2002_FGTS_OBRA%2009_Volume%20I%20-%20M.%20Descritivos%20e%20Or&#231;amentos\Auxiliares_Or&#231;amentos\Servi&#231;o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genharia/Meus%20documentos/PREFEITURA%20-%20PLANEJAMENTO/PROJETOS%202010/Projeto%20Feira%20Livre/Or&#231;amento%20%20Estimativo%20-%20Feira%20Livr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A%20TEMPORARIA\ULTRAFERTIL\plult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QUIP/MAQUINAS/I02011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Documents%20and%20Settings\FABIO\Meus%20documentos\ofertas\7480%20-%20BELGO\eletrica\7480-belgo-s03s05s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001_SANEAMENTO\SA0077_PROJ_PREF-BRUSQUE%20-%20Rede%20Drenagem%20Pluvial\PROJ_OBRA%2010\OB10_MEMORIAL%20DESCRITIVO_OR&#199;AMENTO\Auxiliares_Or&#231;amentos\Servi&#231;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gasmig\CP%20013-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_001_SANEAMENTO/SA0058_PROJ_SEMASA_Rede%20de%20Esgoto%20-%20Cordeiros_Rib%20Murta/000_ENTREGA_11_09_06_SEMASA_EDITAVEIS/OR&#199;AMENTO/SA0058_OR&#199;AMENTO_REPROGRAMA&#199;&#195;O_R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001_SANEAMENTO\SA0058_PROJ_SEMASA_Rede%20de%20Esgoto%20-%20Cordeiros_Rib%20Murta\000_ENTREGA_11_09_06_SEMASA_EDITAVEIS\OR&#199;AMENTO\SA0058_OR&#199;AMENTO_REPROGRAMA&#199;&#195;O_R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copergas\Proposta%20B\CP028itens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"/>
      <sheetName val="COTACOES"/>
      <sheetName val="PLAN"/>
      <sheetName val="RESUMO"/>
      <sheetName val="LEIS SOCIAIS"/>
      <sheetName val="BDI (2)"/>
      <sheetName val="COMP-I"/>
      <sheetName val="COMP-II"/>
      <sheetName val="EQUIP"/>
      <sheetName val="SALARIO"/>
      <sheetName val="MATERIAL"/>
      <sheetName val="TRANSPORTE"/>
      <sheetName val="B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ódulo1"/>
      <sheetName val="DESARENADOR"/>
      <sheetName val="DESARENADOR (2)"/>
      <sheetName val="RALFXVI"/>
      <sheetName val="RALFXVI(2)"/>
      <sheetName val="CXFLUXO"/>
      <sheetName val="CXFLUXO(2)"/>
      <sheetName val="FILTRO"/>
      <sheetName val="FILTRO (2)"/>
      <sheetName val="EELODO"/>
      <sheetName val="EELODO (2)"/>
      <sheetName val="LEITO"/>
      <sheetName val="LEITO (2)"/>
      <sheetName val="CONTATO"/>
      <sheetName val="CONTATO (2)"/>
      <sheetName val="DEPOSITO"/>
      <sheetName val="DEPOSITO(2)"/>
      <sheetName val="ITENS"/>
      <sheetName val="ITENS(2)"/>
      <sheetName val="RALFIX"/>
      <sheetName val="RALFIX (2)"/>
      <sheetName val="RESG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/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ronograma"/>
      <sheetName val="Orçamento "/>
    </sheetNames>
    <sheetDataSet>
      <sheetData sheetId="0"/>
      <sheetData sheetId="1">
        <row r="13">
          <cell r="A13">
            <v>1</v>
          </cell>
        </row>
        <row r="20">
          <cell r="A20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DO"/>
      <sheetName val="MAT"/>
      <sheetName val="EQUIP"/>
      <sheetName val="OUTROS"/>
      <sheetName val="BDI"/>
      <sheetName val="LEISSOCIAIS"/>
      <sheetName val="CPU-L1"/>
      <sheetName val="RESUMO"/>
      <sheetName val="PLANILHA"/>
      <sheetName val="CRONOGRA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PA  "/>
      <sheetName val="CAPA -1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 "/>
      <sheetName val="Motors-loads S01"/>
      <sheetName val="Motors-loads S02"/>
      <sheetName val="Motors-loads S03"/>
      <sheetName val="Motors-loadsS04"/>
      <sheetName val="Motors-loads S05"/>
      <sheetName val="Motors-loads S06"/>
      <sheetName val="Motors-loads S07"/>
      <sheetName val="Motors-loads S08"/>
      <sheetName val="Motors-loads S09"/>
      <sheetName val="CValves-instr S01"/>
      <sheetName val="CValves-instr S02"/>
      <sheetName val="CValves-instr S03"/>
      <sheetName val="CValves-instr S04"/>
      <sheetName val="CValves-instr S05"/>
      <sheetName val="CValves-instr S06"/>
      <sheetName val="CValves-instr S07"/>
      <sheetName val="CValves-instr S08"/>
      <sheetName val="CValves-instr S09"/>
      <sheetName val="MV cubicle"/>
      <sheetName val="Iluminação"/>
      <sheetName val="instalaçao cabos MT "/>
      <sheetName val="cabos"/>
      <sheetName val="Eletrod_ acessórios Fl_01"/>
      <sheetName val="Eletrod_ acessórios Fl_02"/>
      <sheetName val="Eletrod_ acessórios Fl_03"/>
      <sheetName val="Eletrod_ pvc Fl_04"/>
      <sheetName val="Caixas de pass_ Fl_05"/>
      <sheetName val="Caixas de pass_ Fl_06"/>
      <sheetName val="LEITOS E ACESSÓRIOS_FL07"/>
      <sheetName val="LEITOS E ACESSÓRIOS_FL08"/>
      <sheetName val="caixas de comando local_FL09"/>
      <sheetName val="rotas "/>
      <sheetName val="AR CONDIC"/>
      <sheetName val="Sistema T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/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RONOGRAM FÍSICO-FINANCEIRO"/>
      <sheetName val="T1-02&quot;"/>
      <sheetName val="T1-04&quot;"/>
      <sheetName val="T1-06&quot;"/>
      <sheetName val="T1-08&quot;"/>
      <sheetName val="T1-10&quot;"/>
      <sheetName val="T1-12&quot;"/>
      <sheetName val="T1-14&quot;"/>
      <sheetName val="T2-02&quot;"/>
      <sheetName val="T2-04&quot;"/>
      <sheetName val="T2-06&quot;"/>
      <sheetName val="T2-08&quot;"/>
      <sheetName val="T2-10&quot;"/>
      <sheetName val="T2-12&quot;"/>
      <sheetName val="T2-14&quot;"/>
      <sheetName val="T3-02&quot;"/>
      <sheetName val="T3-04&quot;"/>
      <sheetName val="T3-06&quot;"/>
      <sheetName val="T3-14&quot;"/>
      <sheetName val="T4-02&quot;"/>
      <sheetName val="T4-04&quot;"/>
      <sheetName val="T4-06&quot;"/>
      <sheetName val="T4-14&quot;"/>
      <sheetName val="T5-02&quot;"/>
      <sheetName val="T5-04&quot;"/>
      <sheetName val="T5-06&quot;"/>
      <sheetName val="T5-14&quot;"/>
      <sheetName val="T6-02&quot;"/>
      <sheetName val="T6-04&quot;"/>
      <sheetName val="T6-06&quot;"/>
      <sheetName val="T6-14&quot;"/>
      <sheetName val="T7-02&quot;"/>
      <sheetName val="T7-04&quot;"/>
      <sheetName val="T7-06&quot;"/>
      <sheetName val="T7-14&quot;"/>
      <sheetName val="T8-02&quot;"/>
      <sheetName val="T8-04&quot;"/>
      <sheetName val="T8-06&quot;"/>
      <sheetName val="T8-14&quot;"/>
      <sheetName val="T9-02&quot;"/>
      <sheetName val="T9-04&quot;"/>
      <sheetName val="T9-06&quot;"/>
      <sheetName val="T9-14&quot;"/>
      <sheetName val="0301"/>
      <sheetName val="0302"/>
      <sheetName val="0303"/>
      <sheetName val="0304"/>
      <sheetName val="0305"/>
      <sheetName val="0306"/>
      <sheetName val="0307"/>
      <sheetName val="0401"/>
      <sheetName val="0402"/>
      <sheetName val="0403"/>
      <sheetName val="0404"/>
      <sheetName val="0405"/>
      <sheetName val="0406"/>
      <sheetName val="0407"/>
      <sheetName val="0408"/>
      <sheetName val="0409"/>
      <sheetName val="0410"/>
      <sheetName val="0411"/>
      <sheetName val="0412"/>
      <sheetName val="0413"/>
      <sheetName val="0414"/>
      <sheetName val="0415"/>
      <sheetName val="0416"/>
      <sheetName val="0417"/>
      <sheetName val="0418"/>
      <sheetName val="0419"/>
      <sheetName val="0420"/>
      <sheetName val="0421"/>
      <sheetName val="0422"/>
      <sheetName val="0423"/>
      <sheetName val="0424"/>
      <sheetName val="0425"/>
      <sheetName val="0426"/>
      <sheetName val="0427"/>
      <sheetName val="0428"/>
      <sheetName val="0429"/>
      <sheetName val="0601"/>
      <sheetName val="060201"/>
      <sheetName val="060202"/>
      <sheetName val="060203"/>
      <sheetName val="060204"/>
      <sheetName val="060205"/>
      <sheetName val="060206"/>
      <sheetName val="060207"/>
      <sheetName val="0701"/>
      <sheetName val="0801"/>
      <sheetName val="0802"/>
      <sheetName val="1000"/>
      <sheetName val="1100"/>
      <sheetName val="1200"/>
      <sheetName val="1301"/>
      <sheetName val="1302"/>
      <sheetName val="1303"/>
      <sheetName val="1304"/>
      <sheetName val="1305"/>
      <sheetName val="1306"/>
      <sheetName val="1307"/>
      <sheetName val="1308"/>
      <sheetName val="1309"/>
      <sheetName val="1310"/>
      <sheetName val="1400"/>
      <sheetName val="1501"/>
      <sheetName val="1502"/>
      <sheetName val="1601"/>
      <sheetName val="1602"/>
      <sheetName val="1701"/>
      <sheetName val="1702"/>
      <sheetName val="1703"/>
      <sheetName val="1704"/>
      <sheetName val="1801"/>
      <sheetName val="1802"/>
      <sheetName val="1803"/>
      <sheetName val="1804"/>
      <sheetName val="1805"/>
      <sheetName val="1806"/>
      <sheetName val="1807"/>
      <sheetName val="1808"/>
      <sheetName val="1809"/>
      <sheetName val="1810"/>
      <sheetName val="1811"/>
      <sheetName val="1812"/>
      <sheetName val="1813"/>
      <sheetName val="Equipe-Projeto"/>
      <sheetName val="equipe 1"/>
      <sheetName val="equipe 2"/>
      <sheetName val="equipe 3"/>
      <sheetName val="equipe 4"/>
      <sheetName val="equipe 5"/>
      <sheetName val="Equipamento"/>
      <sheetName val="maqeq"/>
      <sheetName val="M_obra"/>
      <sheetName val="Dados"/>
      <sheetName val="Estudos GASM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>
        <row r="6">
          <cell r="A6" t="str">
            <v>Data: 03/05/2002</v>
          </cell>
        </row>
      </sheetData>
      <sheetData sheetId="13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PA "/>
      <sheetName val="REPROGRAMAÇÃO ORÇAMENTO"/>
      <sheetName val="CRONOGRAMA"/>
      <sheetName val="COMPOSIÇÃO PREÇOS TAMPA TIL"/>
    </sheetNames>
    <sheetDataSet>
      <sheetData sheetId="0"/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APA "/>
      <sheetName val="REPROGRAMAÇÃO ORÇAMENTO"/>
      <sheetName val="CRONOGRAMA"/>
      <sheetName val="COMPOSIÇÃO PREÇOS TAMPA TIL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.1.1"/>
      <sheetName val="2.1.2"/>
      <sheetName val="2.1.3"/>
      <sheetName val="2.1.4"/>
      <sheetName val="2.2.1"/>
      <sheetName val="2.2.2"/>
      <sheetName val="2.2.3"/>
      <sheetName val="2.2.4"/>
      <sheetName val="2.3.1"/>
      <sheetName val="2.3.2"/>
      <sheetName val="2.3.3"/>
      <sheetName val="2.3.4"/>
      <sheetName val="2.4.1.1"/>
      <sheetName val="2.4.1.2"/>
      <sheetName val="2.4.1.3"/>
      <sheetName val="2.4.1.4"/>
      <sheetName val="2.5.1.1"/>
      <sheetName val="2.5.1.2"/>
      <sheetName val="2.5.1.3"/>
      <sheetName val="2.5.1.4"/>
      <sheetName val="2_1_1"/>
    </sheetNames>
    <sheetDataSet>
      <sheetData sheetId="0"/>
      <sheetData sheetId="1" refreshError="1">
        <row r="3">
          <cell r="B3" t="str">
            <v>CONENGE-SC CONSTRUÇÕES E ENGENHARIA LTDA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AZ57"/>
  <sheetViews>
    <sheetView showGridLines="0" tabSelected="1" view="pageBreakPreview" topLeftCell="A19" zoomScaleSheetLayoutView="100" workbookViewId="0">
      <selection activeCell="L25" sqref="L25"/>
    </sheetView>
  </sheetViews>
  <sheetFormatPr defaultColWidth="2.7109375" defaultRowHeight="11.25"/>
  <cols>
    <col min="1" max="1" width="10.7109375" style="1" customWidth="1"/>
    <col min="2" max="2" width="6.140625" style="3" customWidth="1"/>
    <col min="3" max="3" width="13.140625" style="3" customWidth="1"/>
    <col min="4" max="4" width="12.7109375" style="2" customWidth="1"/>
    <col min="5" max="5" width="61.28515625" style="9" customWidth="1"/>
    <col min="6" max="6" width="6.5703125" style="2" customWidth="1"/>
    <col min="7" max="7" width="8.7109375" style="2" customWidth="1"/>
    <col min="8" max="8" width="9.5703125" style="2" customWidth="1"/>
    <col min="9" max="9" width="9.140625" style="2" customWidth="1"/>
    <col min="10" max="10" width="15.85546875" style="2" customWidth="1"/>
    <col min="11" max="11" width="2.7109375" style="1"/>
    <col min="12" max="12" width="11.7109375" style="1" customWidth="1"/>
    <col min="13" max="16384" width="2.7109375" style="1"/>
  </cols>
  <sheetData>
    <row r="1" spans="2:10">
      <c r="B1" s="4"/>
      <c r="C1" s="4"/>
      <c r="D1" s="1"/>
      <c r="E1" s="11"/>
      <c r="F1" s="1"/>
      <c r="G1" s="1"/>
      <c r="H1" s="1"/>
      <c r="I1" s="1"/>
      <c r="J1" s="1"/>
    </row>
    <row r="2" spans="2:10" s="14" customFormat="1" ht="12.75" customHeight="1">
      <c r="B2" s="101"/>
      <c r="C2" s="101"/>
      <c r="D2" s="101"/>
      <c r="E2" s="101"/>
      <c r="F2" s="101"/>
      <c r="G2" s="101"/>
      <c r="H2" s="101"/>
      <c r="I2" s="101"/>
      <c r="J2" s="101"/>
    </row>
    <row r="3" spans="2:10" s="14" customFormat="1" ht="15" customHeight="1">
      <c r="B3" s="118" t="s">
        <v>39</v>
      </c>
      <c r="C3" s="118"/>
      <c r="D3" s="118"/>
      <c r="E3" s="118"/>
      <c r="F3" s="118"/>
      <c r="G3" s="118"/>
      <c r="H3" s="118"/>
      <c r="I3" s="118"/>
      <c r="J3" s="118"/>
    </row>
    <row r="4" spans="2:10" s="14" customFormat="1" ht="15" customHeight="1">
      <c r="B4" s="119" t="s">
        <v>54</v>
      </c>
      <c r="C4" s="119"/>
      <c r="D4" s="119"/>
      <c r="E4" s="119"/>
      <c r="F4" s="119"/>
      <c r="G4" s="119"/>
      <c r="H4" s="119"/>
      <c r="I4" s="119"/>
      <c r="J4" s="119"/>
    </row>
    <row r="5" spans="2:10" s="14" customFormat="1" ht="11.25" customHeight="1">
      <c r="B5" s="103" t="s">
        <v>53</v>
      </c>
      <c r="C5" s="103"/>
      <c r="D5" s="103"/>
      <c r="E5" s="103"/>
      <c r="F5" s="103"/>
      <c r="G5" s="103"/>
      <c r="H5" s="103"/>
      <c r="I5" s="103"/>
      <c r="J5" s="103"/>
    </row>
    <row r="6" spans="2:10" s="14" customFormat="1" ht="10.5" customHeight="1">
      <c r="B6" s="103" t="s">
        <v>40</v>
      </c>
      <c r="C6" s="103"/>
      <c r="D6" s="103"/>
      <c r="E6" s="103"/>
      <c r="F6" s="103"/>
      <c r="G6" s="103"/>
      <c r="H6" s="103"/>
      <c r="I6" s="103"/>
      <c r="J6" s="103"/>
    </row>
    <row r="7" spans="2:10" s="14" customFormat="1" ht="15" customHeight="1">
      <c r="B7" s="17"/>
      <c r="C7" s="17"/>
      <c r="D7" s="17"/>
      <c r="E7" s="17"/>
      <c r="F7" s="17"/>
      <c r="G7" s="17"/>
      <c r="H7" s="17"/>
      <c r="I7" s="17"/>
      <c r="J7" s="17"/>
    </row>
    <row r="8" spans="2:10" s="14" customFormat="1" ht="15.75" customHeight="1">
      <c r="B8" s="102"/>
      <c r="C8" s="102"/>
      <c r="D8" s="102"/>
      <c r="E8" s="102"/>
      <c r="F8" s="102"/>
      <c r="G8" s="102"/>
      <c r="H8" s="102"/>
      <c r="I8" s="102"/>
      <c r="J8" s="102"/>
    </row>
    <row r="9" spans="2:10" s="14" customFormat="1" ht="18.75" customHeight="1">
      <c r="B9" s="106" t="s">
        <v>17</v>
      </c>
      <c r="C9" s="107"/>
      <c r="D9" s="107"/>
      <c r="E9" s="107"/>
      <c r="F9" s="107"/>
      <c r="G9" s="107"/>
      <c r="H9" s="107"/>
      <c r="I9" s="107"/>
      <c r="J9" s="108"/>
    </row>
    <row r="10" spans="2:10" s="14" customFormat="1" ht="15" customHeight="1">
      <c r="B10" s="115" t="s">
        <v>47</v>
      </c>
      <c r="C10" s="116"/>
      <c r="D10" s="116"/>
      <c r="E10" s="116"/>
      <c r="F10" s="116"/>
      <c r="G10" s="116"/>
      <c r="H10" s="116"/>
      <c r="I10" s="116"/>
      <c r="J10" s="117"/>
    </row>
    <row r="11" spans="2:10" s="14" customFormat="1" ht="16.5" customHeight="1">
      <c r="B11" s="120" t="s">
        <v>8</v>
      </c>
      <c r="C11" s="120" t="s">
        <v>2</v>
      </c>
      <c r="D11" s="120" t="s">
        <v>9</v>
      </c>
      <c r="E11" s="124" t="s">
        <v>0</v>
      </c>
      <c r="F11" s="120" t="s">
        <v>23</v>
      </c>
      <c r="G11" s="120" t="s">
        <v>10</v>
      </c>
      <c r="H11" s="111" t="s">
        <v>11</v>
      </c>
      <c r="I11" s="111"/>
      <c r="J11" s="112" t="s">
        <v>12</v>
      </c>
    </row>
    <row r="12" spans="2:10" s="14" customFormat="1" ht="11.25" customHeight="1">
      <c r="B12" s="120"/>
      <c r="C12" s="120"/>
      <c r="D12" s="120"/>
      <c r="E12" s="124"/>
      <c r="F12" s="120"/>
      <c r="G12" s="120"/>
      <c r="H12" s="105" t="s">
        <v>6</v>
      </c>
      <c r="I12" s="105"/>
      <c r="J12" s="112"/>
    </row>
    <row r="13" spans="2:10" s="14" customFormat="1" ht="15" customHeight="1">
      <c r="B13" s="120"/>
      <c r="C13" s="120"/>
      <c r="D13" s="120"/>
      <c r="E13" s="124"/>
      <c r="F13" s="120"/>
      <c r="G13" s="120"/>
      <c r="H13" s="114" t="s">
        <v>63</v>
      </c>
      <c r="I13" s="114"/>
      <c r="J13" s="112"/>
    </row>
    <row r="14" spans="2:10" s="14" customFormat="1" ht="16.5" customHeight="1">
      <c r="B14" s="121"/>
      <c r="C14" s="121"/>
      <c r="D14" s="121"/>
      <c r="E14" s="125"/>
      <c r="F14" s="121"/>
      <c r="G14" s="121"/>
      <c r="H14" s="45" t="s">
        <v>13</v>
      </c>
      <c r="I14" s="45" t="s">
        <v>14</v>
      </c>
      <c r="J14" s="113"/>
    </row>
    <row r="15" spans="2:10" ht="11.25" customHeight="1">
      <c r="B15" s="46"/>
      <c r="C15" s="47"/>
      <c r="D15" s="47"/>
      <c r="E15" s="47"/>
      <c r="F15" s="47"/>
      <c r="G15" s="47"/>
      <c r="H15" s="47"/>
      <c r="I15" s="47"/>
      <c r="J15" s="48"/>
    </row>
    <row r="16" spans="2:10" s="7" customFormat="1" ht="12.75" customHeight="1">
      <c r="B16" s="49">
        <v>1</v>
      </c>
      <c r="C16" s="50"/>
      <c r="D16" s="50"/>
      <c r="E16" s="51" t="s">
        <v>7</v>
      </c>
      <c r="F16" s="50"/>
      <c r="G16" s="52"/>
      <c r="H16" s="50"/>
      <c r="I16" s="53"/>
      <c r="J16" s="54"/>
    </row>
    <row r="17" spans="1:52" s="10" customFormat="1" ht="24">
      <c r="B17" s="55" t="s">
        <v>4</v>
      </c>
      <c r="C17" s="56">
        <v>97631</v>
      </c>
      <c r="D17" s="57" t="s">
        <v>16</v>
      </c>
      <c r="E17" s="58" t="s">
        <v>49</v>
      </c>
      <c r="F17" s="34" t="s">
        <v>1</v>
      </c>
      <c r="G17" s="59">
        <v>75</v>
      </c>
      <c r="H17" s="38">
        <v>2.5099999999999998</v>
      </c>
      <c r="I17" s="38">
        <f>H17*1.2685</f>
        <v>3.1839349999999995</v>
      </c>
      <c r="J17" s="39">
        <f>I17*G17</f>
        <v>238.79512499999996</v>
      </c>
    </row>
    <row r="18" spans="1:52" s="10" customFormat="1" ht="24">
      <c r="B18" s="55" t="s">
        <v>19</v>
      </c>
      <c r="C18" s="56">
        <v>97631</v>
      </c>
      <c r="D18" s="57" t="s">
        <v>16</v>
      </c>
      <c r="E18" s="58" t="s">
        <v>50</v>
      </c>
      <c r="F18" s="34" t="s">
        <v>1</v>
      </c>
      <c r="G18" s="59">
        <v>160</v>
      </c>
      <c r="H18" s="38">
        <v>2.5099999999999998</v>
      </c>
      <c r="I18" s="38">
        <f t="shared" ref="I18:I19" si="0">H18*1.2685</f>
        <v>3.1839349999999995</v>
      </c>
      <c r="J18" s="39">
        <f>I18*G18</f>
        <v>509.42959999999994</v>
      </c>
    </row>
    <row r="19" spans="1:52" s="10" customFormat="1" ht="12">
      <c r="B19" s="55" t="s">
        <v>41</v>
      </c>
      <c r="C19" s="56"/>
      <c r="D19" s="57"/>
      <c r="E19" s="60" t="s">
        <v>42</v>
      </c>
      <c r="F19" s="34" t="s">
        <v>15</v>
      </c>
      <c r="G19" s="59">
        <v>12</v>
      </c>
      <c r="H19" s="38">
        <v>85.9</v>
      </c>
      <c r="I19" s="38">
        <f t="shared" si="0"/>
        <v>108.96415</v>
      </c>
      <c r="J19" s="39">
        <f>I19*G19</f>
        <v>1307.5698</v>
      </c>
    </row>
    <row r="20" spans="1:52" s="7" customFormat="1" ht="12.75" customHeight="1">
      <c r="B20" s="61"/>
      <c r="C20" s="62"/>
      <c r="D20" s="63"/>
      <c r="E20" s="64"/>
      <c r="F20" s="65"/>
      <c r="G20" s="65"/>
      <c r="H20" s="65"/>
      <c r="I20" s="65"/>
      <c r="J20" s="66">
        <f>SUM(J17:J19)</f>
        <v>2055.7945249999998</v>
      </c>
    </row>
    <row r="21" spans="1:52" ht="11.25" customHeight="1">
      <c r="B21" s="67"/>
      <c r="C21" s="68"/>
      <c r="D21" s="69"/>
      <c r="E21" s="70"/>
      <c r="F21" s="69"/>
      <c r="G21" s="69"/>
      <c r="H21" s="69"/>
      <c r="I21" s="69"/>
      <c r="J21" s="71"/>
    </row>
    <row r="22" spans="1:52" s="7" customFormat="1" ht="12.75" customHeight="1">
      <c r="B22" s="49">
        <v>2</v>
      </c>
      <c r="C22" s="50"/>
      <c r="D22" s="50"/>
      <c r="E22" s="51" t="s">
        <v>37</v>
      </c>
      <c r="F22" s="50"/>
      <c r="G22" s="52"/>
      <c r="H22" s="50"/>
      <c r="I22" s="53"/>
      <c r="J22" s="54"/>
    </row>
    <row r="23" spans="1:52" ht="36">
      <c r="B23" s="72" t="s">
        <v>5</v>
      </c>
      <c r="C23" s="73">
        <v>83732</v>
      </c>
      <c r="D23" s="35" t="s">
        <v>16</v>
      </c>
      <c r="E23" s="58" t="s">
        <v>44</v>
      </c>
      <c r="F23" s="35" t="s">
        <v>1</v>
      </c>
      <c r="G23" s="59">
        <v>75</v>
      </c>
      <c r="H23" s="38">
        <v>33.270000000000003</v>
      </c>
      <c r="I23" s="38">
        <f>H23*1.2685</f>
        <v>42.202995000000001</v>
      </c>
      <c r="J23" s="39">
        <f>I23*G23</f>
        <v>3165.2246250000003</v>
      </c>
    </row>
    <row r="24" spans="1:52" ht="36">
      <c r="B24" s="72" t="s">
        <v>5</v>
      </c>
      <c r="C24" s="73">
        <v>83731</v>
      </c>
      <c r="D24" s="35" t="s">
        <v>16</v>
      </c>
      <c r="E24" s="58" t="s">
        <v>51</v>
      </c>
      <c r="F24" s="35" t="s">
        <v>1</v>
      </c>
      <c r="G24" s="59">
        <f>232+88</f>
        <v>320</v>
      </c>
      <c r="H24" s="38">
        <v>43.02</v>
      </c>
      <c r="I24" s="38">
        <f t="shared" ref="I24:I25" si="1">H24*1.2685</f>
        <v>54.570869999999999</v>
      </c>
      <c r="J24" s="39">
        <f>I24*G24</f>
        <v>17462.678400000001</v>
      </c>
    </row>
    <row r="25" spans="1:52" ht="24">
      <c r="B25" s="72" t="s">
        <v>18</v>
      </c>
      <c r="C25" s="74">
        <v>83737</v>
      </c>
      <c r="D25" s="35" t="s">
        <v>16</v>
      </c>
      <c r="E25" s="58" t="s">
        <v>43</v>
      </c>
      <c r="F25" s="35" t="s">
        <v>1</v>
      </c>
      <c r="G25" s="59">
        <f>240+88</f>
        <v>328</v>
      </c>
      <c r="H25" s="38">
        <v>58.14</v>
      </c>
      <c r="I25" s="38">
        <f t="shared" si="1"/>
        <v>73.750590000000003</v>
      </c>
      <c r="J25" s="39">
        <f>I25*G25</f>
        <v>24190.193520000001</v>
      </c>
    </row>
    <row r="26" spans="1:52" s="7" customFormat="1" ht="12.75" customHeight="1">
      <c r="A26" s="31" t="s">
        <v>48</v>
      </c>
      <c r="B26" s="61"/>
      <c r="C26" s="62"/>
      <c r="D26" s="63"/>
      <c r="E26" s="64"/>
      <c r="F26" s="65"/>
      <c r="G26" s="75"/>
      <c r="H26" s="75"/>
      <c r="I26" s="75"/>
      <c r="J26" s="66">
        <f>SUM(J23:J25)</f>
        <v>44818.096545</v>
      </c>
    </row>
    <row r="27" spans="1:52" ht="11.25" customHeight="1">
      <c r="B27" s="46"/>
      <c r="C27" s="47"/>
      <c r="D27" s="47"/>
      <c r="E27" s="47"/>
      <c r="F27" s="47"/>
      <c r="G27" s="47"/>
      <c r="H27" s="47"/>
      <c r="I27" s="47"/>
      <c r="J27" s="48"/>
    </row>
    <row r="28" spans="1:52" s="12" customFormat="1" ht="12.75" customHeight="1">
      <c r="B28" s="49">
        <v>3</v>
      </c>
      <c r="C28" s="50"/>
      <c r="D28" s="50"/>
      <c r="E28" s="51" t="s">
        <v>38</v>
      </c>
      <c r="F28" s="50"/>
      <c r="G28" s="52"/>
      <c r="H28" s="50"/>
      <c r="I28" s="53"/>
      <c r="J28" s="54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s="6" customFormat="1" ht="36">
      <c r="A29" s="15"/>
      <c r="B29" s="76" t="s">
        <v>20</v>
      </c>
      <c r="C29" s="34">
        <v>88411</v>
      </c>
      <c r="D29" s="35" t="s">
        <v>16</v>
      </c>
      <c r="E29" s="77" t="s">
        <v>55</v>
      </c>
      <c r="F29" s="34" t="s">
        <v>1</v>
      </c>
      <c r="G29" s="59">
        <v>75</v>
      </c>
      <c r="H29" s="38">
        <v>2.06</v>
      </c>
      <c r="I29" s="38">
        <f>H29*1.2685</f>
        <v>2.6131099999999998</v>
      </c>
      <c r="J29" s="39">
        <f>I29*G29</f>
        <v>195.98325</v>
      </c>
      <c r="K29" s="16"/>
    </row>
    <row r="30" spans="1:52" s="13" customFormat="1" ht="24">
      <c r="B30" s="34" t="s">
        <v>21</v>
      </c>
      <c r="C30" s="34">
        <v>88489</v>
      </c>
      <c r="D30" s="35" t="s">
        <v>16</v>
      </c>
      <c r="E30" s="36" t="s">
        <v>45</v>
      </c>
      <c r="F30" s="34" t="s">
        <v>1</v>
      </c>
      <c r="G30" s="59">
        <v>2500</v>
      </c>
      <c r="H30" s="38">
        <v>10.84</v>
      </c>
      <c r="I30" s="38">
        <f t="shared" ref="I30:I31" si="2">H30*1.2685</f>
        <v>13.750539999999999</v>
      </c>
      <c r="J30" s="39">
        <f t="shared" ref="J30:J31" si="3">I30*G30</f>
        <v>34376.35</v>
      </c>
    </row>
    <row r="31" spans="1:52" s="13" customFormat="1" ht="24">
      <c r="B31" s="34" t="s">
        <v>22</v>
      </c>
      <c r="C31" s="34" t="s">
        <v>46</v>
      </c>
      <c r="D31" s="35" t="s">
        <v>16</v>
      </c>
      <c r="E31" s="36" t="s">
        <v>52</v>
      </c>
      <c r="F31" s="34" t="s">
        <v>1</v>
      </c>
      <c r="G31" s="59">
        <v>65</v>
      </c>
      <c r="H31" s="38">
        <v>24.9</v>
      </c>
      <c r="I31" s="38">
        <f t="shared" si="2"/>
        <v>31.585649999999998</v>
      </c>
      <c r="J31" s="39">
        <f t="shared" si="3"/>
        <v>2053.0672500000001</v>
      </c>
    </row>
    <row r="32" spans="1:52" s="13" customFormat="1" ht="12">
      <c r="B32" s="85"/>
      <c r="C32" s="86"/>
      <c r="D32" s="87"/>
      <c r="E32" s="64"/>
      <c r="F32" s="86"/>
      <c r="G32" s="63"/>
      <c r="H32" s="63"/>
      <c r="I32" s="63"/>
      <c r="J32" s="88">
        <f>SUM(J29:J31)</f>
        <v>36625.400499999996</v>
      </c>
    </row>
    <row r="33" spans="2:10" s="13" customFormat="1" ht="12">
      <c r="B33" s="78"/>
      <c r="C33" s="79"/>
      <c r="D33" s="80"/>
      <c r="E33" s="81"/>
      <c r="F33" s="79"/>
      <c r="G33" s="82"/>
      <c r="H33" s="83"/>
      <c r="I33" s="83"/>
      <c r="J33" s="84"/>
    </row>
    <row r="34" spans="2:10" s="13" customFormat="1" ht="12">
      <c r="B34" s="49">
        <v>4</v>
      </c>
      <c r="C34" s="50"/>
      <c r="D34" s="50"/>
      <c r="E34" s="51" t="s">
        <v>56</v>
      </c>
      <c r="F34" s="50"/>
      <c r="G34" s="52"/>
      <c r="H34" s="50"/>
      <c r="I34" s="53"/>
      <c r="J34" s="54"/>
    </row>
    <row r="35" spans="2:10" s="13" customFormat="1" ht="51" customHeight="1">
      <c r="B35" s="34" t="s">
        <v>58</v>
      </c>
      <c r="C35" s="34" t="s">
        <v>61</v>
      </c>
      <c r="D35" s="35" t="s">
        <v>60</v>
      </c>
      <c r="E35" s="36" t="s">
        <v>62</v>
      </c>
      <c r="F35" s="34" t="s">
        <v>57</v>
      </c>
      <c r="G35" s="37">
        <v>76.45</v>
      </c>
      <c r="H35" s="38">
        <v>203.47</v>
      </c>
      <c r="I35" s="38">
        <f>H35*1.2685</f>
        <v>258.10169500000001</v>
      </c>
      <c r="J35" s="39">
        <f>I35*G35</f>
        <v>19731.874582750002</v>
      </c>
    </row>
    <row r="36" spans="2:10" s="13" customFormat="1" ht="48">
      <c r="B36" s="34" t="s">
        <v>59</v>
      </c>
      <c r="C36" s="34" t="s">
        <v>81</v>
      </c>
      <c r="D36" s="35" t="s">
        <v>82</v>
      </c>
      <c r="E36" s="36" t="s">
        <v>83</v>
      </c>
      <c r="F36" s="34" t="s">
        <v>74</v>
      </c>
      <c r="G36" s="59">
        <v>1</v>
      </c>
      <c r="H36" s="38">
        <f>COMPOSIÇÃO!J7</f>
        <v>1048.3074999999999</v>
      </c>
      <c r="I36" s="38">
        <f>H36*1.2685</f>
        <v>1329.7780637499998</v>
      </c>
      <c r="J36" s="39">
        <f>I36*G36</f>
        <v>1329.7780637499998</v>
      </c>
    </row>
    <row r="37" spans="2:10" s="8" customFormat="1" ht="12.75" customHeight="1">
      <c r="B37" s="78"/>
      <c r="C37" s="79"/>
      <c r="D37" s="80"/>
      <c r="E37" s="81"/>
      <c r="F37" s="79"/>
      <c r="G37" s="82"/>
      <c r="H37" s="83"/>
      <c r="I37" s="83"/>
      <c r="J37" s="89">
        <f>SUM(J35:J36)</f>
        <v>21061.652646500002</v>
      </c>
    </row>
    <row r="38" spans="2:10" s="13" customFormat="1" ht="11.25" customHeight="1">
      <c r="B38" s="85"/>
      <c r="C38" s="86"/>
      <c r="D38" s="86"/>
      <c r="E38" s="90"/>
      <c r="F38" s="91"/>
      <c r="G38" s="92"/>
      <c r="H38" s="93"/>
      <c r="I38" s="93"/>
      <c r="J38" s="94"/>
    </row>
    <row r="39" spans="2:10" s="7" customFormat="1" ht="15.75" customHeight="1">
      <c r="B39" s="109" t="s">
        <v>24</v>
      </c>
      <c r="C39" s="110"/>
      <c r="D39" s="110"/>
      <c r="E39" s="110"/>
      <c r="F39" s="110"/>
      <c r="G39" s="110"/>
      <c r="H39" s="110"/>
      <c r="I39" s="110"/>
      <c r="J39" s="95">
        <f>J20+J26+J32+J37</f>
        <v>104560.94421650001</v>
      </c>
    </row>
    <row r="40" spans="2:10" ht="11.25" customHeight="1">
      <c r="B40" s="122" t="s">
        <v>89</v>
      </c>
      <c r="C40" s="122"/>
      <c r="D40" s="122"/>
      <c r="E40" s="122"/>
      <c r="F40" s="122"/>
      <c r="G40" s="122"/>
      <c r="H40" s="122"/>
      <c r="I40" s="122"/>
      <c r="J40" s="122"/>
    </row>
    <row r="41" spans="2:10" ht="12" customHeight="1">
      <c r="B41" s="122"/>
      <c r="C41" s="122"/>
      <c r="D41" s="122"/>
      <c r="E41" s="122"/>
      <c r="F41" s="122"/>
      <c r="G41" s="122"/>
      <c r="H41" s="122"/>
      <c r="I41" s="122"/>
      <c r="J41" s="122"/>
    </row>
    <row r="42" spans="2:10" ht="11.25" customHeight="1">
      <c r="B42" s="122"/>
      <c r="C42" s="122"/>
      <c r="D42" s="122"/>
      <c r="E42" s="122"/>
      <c r="F42" s="122"/>
      <c r="G42" s="122"/>
      <c r="H42" s="122"/>
      <c r="I42" s="122"/>
      <c r="J42" s="122"/>
    </row>
    <row r="43" spans="2:10" ht="35.25" customHeight="1">
      <c r="B43" s="104" t="s">
        <v>84</v>
      </c>
      <c r="C43" s="104"/>
      <c r="D43" s="104"/>
      <c r="E43" s="104"/>
      <c r="F43" s="104"/>
      <c r="G43" s="104"/>
      <c r="H43" s="104"/>
      <c r="I43" s="104"/>
      <c r="J43" s="104"/>
    </row>
    <row r="44" spans="2:10" ht="22.5" customHeight="1">
      <c r="B44" s="104" t="s">
        <v>85</v>
      </c>
      <c r="C44" s="104"/>
      <c r="D44" s="104"/>
      <c r="E44" s="104"/>
      <c r="F44" s="104"/>
      <c r="G44" s="104"/>
      <c r="H44" s="104"/>
      <c r="I44" s="104"/>
      <c r="J44" s="104"/>
    </row>
    <row r="45" spans="2:10" ht="12">
      <c r="B45" s="123" t="s">
        <v>86</v>
      </c>
      <c r="C45" s="123"/>
      <c r="D45" s="97">
        <v>0.13039999999999999</v>
      </c>
      <c r="E45" s="32"/>
      <c r="F45" s="32"/>
      <c r="G45" s="32"/>
      <c r="H45" s="32"/>
      <c r="I45" s="32"/>
      <c r="J45" s="32"/>
    </row>
    <row r="46" spans="2:10" ht="12">
      <c r="B46" s="123" t="s">
        <v>87</v>
      </c>
      <c r="C46" s="123"/>
      <c r="D46" s="97">
        <v>0.26850000000000002</v>
      </c>
      <c r="E46" s="96"/>
      <c r="F46" s="96"/>
      <c r="G46" s="96"/>
      <c r="H46" s="96"/>
      <c r="I46" s="96"/>
      <c r="J46" s="96"/>
    </row>
    <row r="47" spans="2:10">
      <c r="B47" s="4"/>
      <c r="C47" s="4"/>
      <c r="D47" s="1"/>
      <c r="E47" s="11"/>
      <c r="F47" s="1"/>
      <c r="G47" s="1"/>
      <c r="H47" s="1"/>
      <c r="I47" s="1"/>
      <c r="J47" s="1"/>
    </row>
    <row r="48" spans="2:10">
      <c r="B48" s="4"/>
      <c r="C48" s="4"/>
      <c r="D48" s="1"/>
      <c r="E48" s="11"/>
      <c r="F48" s="1"/>
      <c r="G48" s="1"/>
      <c r="H48" s="1"/>
      <c r="I48" s="1"/>
      <c r="J48" s="1"/>
    </row>
    <row r="49" spans="2:10">
      <c r="B49" s="4"/>
      <c r="C49" s="4"/>
      <c r="D49" s="1"/>
      <c r="E49" s="11"/>
      <c r="F49" s="1"/>
      <c r="G49" s="1"/>
      <c r="H49" s="1"/>
      <c r="I49" s="1"/>
      <c r="J49" s="1"/>
    </row>
    <row r="50" spans="2:10">
      <c r="B50" s="4"/>
      <c r="C50" s="4"/>
      <c r="D50" s="1"/>
      <c r="E50" s="11"/>
      <c r="F50" s="1"/>
      <c r="G50" s="1"/>
      <c r="H50" s="1"/>
      <c r="I50" s="1"/>
      <c r="J50" s="1"/>
    </row>
    <row r="51" spans="2:10">
      <c r="B51" s="4"/>
      <c r="C51" s="4"/>
      <c r="D51" s="1"/>
      <c r="E51" s="11"/>
      <c r="F51" s="1"/>
      <c r="G51" s="1"/>
      <c r="H51" s="1"/>
      <c r="I51" s="1"/>
      <c r="J51" s="1"/>
    </row>
    <row r="52" spans="2:10">
      <c r="B52" s="4"/>
      <c r="C52" s="4"/>
      <c r="D52" s="1"/>
      <c r="E52" s="11"/>
      <c r="F52" s="1"/>
      <c r="G52" s="1"/>
      <c r="H52" s="1"/>
      <c r="I52" s="1"/>
      <c r="J52" s="1"/>
    </row>
    <row r="53" spans="2:10">
      <c r="B53" s="4"/>
      <c r="C53" s="4"/>
      <c r="D53" s="1"/>
      <c r="E53" s="11"/>
      <c r="F53" s="1"/>
      <c r="G53" s="1"/>
      <c r="H53" s="1"/>
      <c r="I53" s="1"/>
      <c r="J53" s="1"/>
    </row>
    <row r="54" spans="2:10">
      <c r="B54" s="4"/>
      <c r="C54" s="4"/>
      <c r="D54" s="1"/>
      <c r="E54" s="11"/>
      <c r="F54" s="1"/>
      <c r="G54" s="1"/>
      <c r="H54" s="1"/>
      <c r="I54" s="1"/>
      <c r="J54" s="1"/>
    </row>
    <row r="55" spans="2:10">
      <c r="B55" s="4"/>
      <c r="C55" s="4"/>
      <c r="D55" s="1"/>
      <c r="E55" s="11"/>
      <c r="F55" s="1"/>
      <c r="G55" s="1"/>
      <c r="H55" s="1"/>
      <c r="I55" s="1"/>
      <c r="J55" s="1"/>
    </row>
    <row r="56" spans="2:10">
      <c r="B56" s="4"/>
      <c r="C56" s="4"/>
      <c r="D56" s="1"/>
      <c r="E56" s="11"/>
      <c r="F56" s="1"/>
      <c r="G56" s="1"/>
      <c r="H56" s="1"/>
      <c r="I56" s="1"/>
      <c r="J56" s="1"/>
    </row>
    <row r="57" spans="2:10">
      <c r="B57" s="4"/>
      <c r="C57" s="4"/>
      <c r="D57" s="1"/>
      <c r="E57" s="11"/>
      <c r="F57" s="1"/>
      <c r="G57" s="1"/>
      <c r="H57" s="1"/>
      <c r="I57" s="1"/>
      <c r="J57" s="1"/>
    </row>
  </sheetData>
  <sortState ref="B1:R1708">
    <sortCondition ref="E417:E465"/>
  </sortState>
  <mergeCells count="24">
    <mergeCell ref="B40:J42"/>
    <mergeCell ref="B45:C45"/>
    <mergeCell ref="B46:C46"/>
    <mergeCell ref="B11:B14"/>
    <mergeCell ref="E11:E14"/>
    <mergeCell ref="F11:F14"/>
    <mergeCell ref="G11:G14"/>
    <mergeCell ref="B43:J43"/>
    <mergeCell ref="B2:J2"/>
    <mergeCell ref="B8:J8"/>
    <mergeCell ref="B6:J6"/>
    <mergeCell ref="B44:J44"/>
    <mergeCell ref="H12:I12"/>
    <mergeCell ref="B9:J9"/>
    <mergeCell ref="B39:I39"/>
    <mergeCell ref="H11:I11"/>
    <mergeCell ref="J11:J14"/>
    <mergeCell ref="H13:I13"/>
    <mergeCell ref="B10:J10"/>
    <mergeCell ref="B3:J3"/>
    <mergeCell ref="B4:J4"/>
    <mergeCell ref="B5:J5"/>
    <mergeCell ref="C11:C14"/>
    <mergeCell ref="D11:D14"/>
  </mergeCells>
  <pageMargins left="0.19685039370078741" right="0.19685039370078741" top="0.98425196850393704" bottom="0.27559055118110237" header="0" footer="0"/>
  <pageSetup paperSize="9" scale="80" fitToHeight="2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B1:J27"/>
  <sheetViews>
    <sheetView showGridLines="0" view="pageBreakPreview" zoomScaleNormal="70" zoomScaleSheetLayoutView="100" workbookViewId="0">
      <selection activeCell="I17" sqref="I17"/>
    </sheetView>
  </sheetViews>
  <sheetFormatPr defaultColWidth="18.7109375" defaultRowHeight="15"/>
  <cols>
    <col min="1" max="1" width="9.85546875" customWidth="1"/>
    <col min="2" max="2" width="6.5703125" customWidth="1"/>
    <col min="4" max="4" width="23.5703125" customWidth="1"/>
    <col min="5" max="5" width="12.7109375" customWidth="1"/>
    <col min="6" max="6" width="9.42578125" customWidth="1"/>
    <col min="7" max="7" width="14" customWidth="1"/>
    <col min="8" max="8" width="8.28515625" customWidth="1"/>
    <col min="9" max="9" width="14.140625" customWidth="1"/>
    <col min="10" max="10" width="9.28515625" customWidth="1"/>
    <col min="11" max="11" width="8.28515625" customWidth="1"/>
  </cols>
  <sheetData>
    <row r="1" spans="2:10" s="1" customFormat="1" ht="11.25">
      <c r="C1" s="4"/>
      <c r="D1" s="4"/>
      <c r="F1" s="11"/>
    </row>
    <row r="2" spans="2:10" s="14" customFormat="1" ht="12.75" customHeight="1"/>
    <row r="3" spans="2:10" s="14" customFormat="1" ht="15" customHeight="1">
      <c r="B3" s="118" t="s">
        <v>39</v>
      </c>
      <c r="C3" s="118"/>
      <c r="D3" s="118"/>
      <c r="E3" s="118"/>
      <c r="F3" s="118"/>
      <c r="G3" s="118"/>
      <c r="H3" s="118"/>
      <c r="I3" s="118"/>
      <c r="J3" s="118"/>
    </row>
    <row r="4" spans="2:10" s="14" customFormat="1" ht="15" customHeight="1">
      <c r="B4" s="119" t="s">
        <v>54</v>
      </c>
      <c r="C4" s="119"/>
      <c r="D4" s="119"/>
      <c r="E4" s="119"/>
      <c r="F4" s="119"/>
      <c r="G4" s="119"/>
      <c r="H4" s="119"/>
      <c r="I4" s="119"/>
      <c r="J4" s="119"/>
    </row>
    <row r="5" spans="2:10" s="14" customFormat="1" ht="11.25" customHeight="1">
      <c r="B5" s="103" t="s">
        <v>53</v>
      </c>
      <c r="C5" s="103"/>
      <c r="D5" s="103"/>
      <c r="E5" s="103"/>
      <c r="F5" s="103"/>
      <c r="G5" s="103"/>
      <c r="H5" s="103"/>
      <c r="I5" s="103"/>
      <c r="J5" s="103"/>
    </row>
    <row r="6" spans="2:10" s="14" customFormat="1" ht="10.5" customHeight="1">
      <c r="B6" s="103" t="s">
        <v>40</v>
      </c>
      <c r="C6" s="103"/>
      <c r="D6" s="103"/>
      <c r="E6" s="103"/>
      <c r="F6" s="103"/>
      <c r="G6" s="103"/>
      <c r="H6" s="103"/>
      <c r="I6" s="103"/>
      <c r="J6" s="103"/>
    </row>
    <row r="7" spans="2:10" s="14" customFormat="1" ht="15" customHeight="1">
      <c r="C7" s="17"/>
      <c r="D7" s="17"/>
      <c r="E7" s="17"/>
      <c r="F7" s="17"/>
      <c r="G7" s="17"/>
      <c r="H7" s="17"/>
      <c r="I7" s="17"/>
      <c r="J7" s="17"/>
    </row>
    <row r="8" spans="2:10" s="14" customFormat="1" ht="15.75" customHeight="1">
      <c r="C8" s="129"/>
      <c r="D8" s="129"/>
      <c r="E8" s="129"/>
      <c r="F8" s="129"/>
      <c r="G8" s="129"/>
      <c r="H8" s="129"/>
      <c r="I8" s="129"/>
      <c r="J8" s="129"/>
    </row>
    <row r="9" spans="2:10" ht="18">
      <c r="B9" s="139" t="s">
        <v>25</v>
      </c>
      <c r="C9" s="139"/>
      <c r="D9" s="139"/>
      <c r="E9" s="139"/>
      <c r="F9" s="139"/>
      <c r="G9" s="139"/>
      <c r="H9" s="139"/>
      <c r="I9" s="139"/>
      <c r="J9" s="139"/>
    </row>
    <row r="10" spans="2:10">
      <c r="B10" s="22"/>
      <c r="C10" s="140" t="s">
        <v>26</v>
      </c>
      <c r="D10" s="140"/>
      <c r="E10" s="22" t="s">
        <v>27</v>
      </c>
      <c r="F10" s="22" t="s">
        <v>28</v>
      </c>
      <c r="G10" s="141" t="s">
        <v>29</v>
      </c>
      <c r="H10" s="141"/>
      <c r="I10" s="141"/>
      <c r="J10" s="141"/>
    </row>
    <row r="11" spans="2:10">
      <c r="B11" s="22" t="s">
        <v>8</v>
      </c>
      <c r="C11" s="140"/>
      <c r="D11" s="140"/>
      <c r="E11" s="22" t="s">
        <v>3</v>
      </c>
      <c r="F11" s="22" t="s">
        <v>30</v>
      </c>
      <c r="G11" s="141" t="s">
        <v>31</v>
      </c>
      <c r="H11" s="141"/>
      <c r="I11" s="141" t="s">
        <v>32</v>
      </c>
      <c r="J11" s="141"/>
    </row>
    <row r="12" spans="2:10">
      <c r="B12" s="23">
        <f>'[12]Orçamento '!A13</f>
        <v>1</v>
      </c>
      <c r="C12" s="136" t="str">
        <f>ORCAMENTO!E16</f>
        <v>SERVIÇOS PRELIMINARES</v>
      </c>
      <c r="D12" s="136"/>
      <c r="E12" s="24">
        <f>ORCAMENTO!J20</f>
        <v>2055.7945249999998</v>
      </c>
      <c r="F12" s="25">
        <f>E12/E16</f>
        <v>1.9661208498111378E-2</v>
      </c>
      <c r="G12" s="24">
        <f>E12*H12</f>
        <v>1027.8972624999999</v>
      </c>
      <c r="H12" s="26">
        <v>0.5</v>
      </c>
      <c r="I12" s="24">
        <f>E12*J12</f>
        <v>1027.8972624999999</v>
      </c>
      <c r="J12" s="26">
        <v>0.5</v>
      </c>
    </row>
    <row r="13" spans="2:10">
      <c r="B13" s="23">
        <f>'[12]Orçamento '!A20</f>
        <v>2</v>
      </c>
      <c r="C13" s="137" t="str">
        <f>ORCAMENTO!E22</f>
        <v>IMPERMEABILIZAÇÃO</v>
      </c>
      <c r="D13" s="138"/>
      <c r="E13" s="24">
        <f>ORCAMENTO!J26</f>
        <v>44818.096545</v>
      </c>
      <c r="F13" s="25">
        <f>E13/E16</f>
        <v>0.42863132961195638</v>
      </c>
      <c r="G13" s="24">
        <f>E13*0.5</f>
        <v>22409.0482725</v>
      </c>
      <c r="H13" s="26">
        <v>0.5</v>
      </c>
      <c r="I13" s="24">
        <f>E13*J13</f>
        <v>22409.0482725</v>
      </c>
      <c r="J13" s="26">
        <v>0.5</v>
      </c>
    </row>
    <row r="14" spans="2:10">
      <c r="B14" s="23">
        <v>3</v>
      </c>
      <c r="C14" s="136" t="str">
        <f>ORCAMENTO!E28</f>
        <v>PINTURAS</v>
      </c>
      <c r="D14" s="136"/>
      <c r="E14" s="24">
        <f>ORCAMENTO!J32</f>
        <v>36625.400499999996</v>
      </c>
      <c r="F14" s="25">
        <f>E14/E16</f>
        <v>0.35027801990927704</v>
      </c>
      <c r="G14" s="24">
        <f>E14*0.5</f>
        <v>18312.700249999998</v>
      </c>
      <c r="H14" s="26">
        <v>0.5</v>
      </c>
      <c r="I14" s="24">
        <f>E14*J14</f>
        <v>18312.700249999998</v>
      </c>
      <c r="J14" s="26">
        <v>0.5</v>
      </c>
    </row>
    <row r="15" spans="2:10">
      <c r="B15" s="23">
        <v>4</v>
      </c>
      <c r="C15" s="130" t="s">
        <v>56</v>
      </c>
      <c r="D15" s="131"/>
      <c r="E15" s="24">
        <f>ORCAMENTO!J37</f>
        <v>21061.652646500002</v>
      </c>
      <c r="F15" s="25">
        <f>E15/E16</f>
        <v>0.2014294419806551</v>
      </c>
      <c r="G15" s="24">
        <f>E15*0.5</f>
        <v>10530.826323250001</v>
      </c>
      <c r="H15" s="26">
        <v>0.5</v>
      </c>
      <c r="I15" s="24">
        <f>E15*J15</f>
        <v>10530.826323250001</v>
      </c>
      <c r="J15" s="26">
        <v>0.5</v>
      </c>
    </row>
    <row r="16" spans="2:10">
      <c r="B16" s="132" t="s">
        <v>33</v>
      </c>
      <c r="C16" s="132"/>
      <c r="D16" s="132"/>
      <c r="E16" s="27">
        <f>SUM(E12:E15)</f>
        <v>104560.94421650001</v>
      </c>
      <c r="F16" s="28">
        <f>SUM(F12:F15)</f>
        <v>0.99999999999999978</v>
      </c>
      <c r="G16" s="27">
        <f>SUM(G12:G15)</f>
        <v>52280.472108250004</v>
      </c>
      <c r="H16" s="29">
        <f>G16/E16</f>
        <v>0.5</v>
      </c>
      <c r="I16" s="27">
        <f>SUM(I12:I15)</f>
        <v>52280.472108250004</v>
      </c>
      <c r="J16" s="30">
        <f>I16/E16</f>
        <v>0.5</v>
      </c>
    </row>
    <row r="17" spans="2:10">
      <c r="B17" s="132" t="s">
        <v>34</v>
      </c>
      <c r="C17" s="132"/>
      <c r="D17" s="132"/>
      <c r="E17" s="27"/>
      <c r="F17" s="28"/>
      <c r="G17" s="27">
        <f>G16</f>
        <v>52280.472108250004</v>
      </c>
      <c r="H17" s="29">
        <f>H16</f>
        <v>0.5</v>
      </c>
      <c r="I17" s="27">
        <f t="shared" ref="I17:J17" si="0">I16+G17</f>
        <v>104560.94421650001</v>
      </c>
      <c r="J17" s="30">
        <f t="shared" si="0"/>
        <v>1</v>
      </c>
    </row>
    <row r="18" spans="2:10">
      <c r="B18" s="18" t="s">
        <v>35</v>
      </c>
      <c r="C18" s="18"/>
    </row>
    <row r="19" spans="2:10">
      <c r="B19" s="19" t="s">
        <v>36</v>
      </c>
      <c r="C19" s="20"/>
      <c r="H19" s="21"/>
      <c r="I19" s="21"/>
      <c r="J19" s="21"/>
    </row>
    <row r="20" spans="2:10">
      <c r="B20" s="19"/>
      <c r="C20" s="20"/>
      <c r="G20" s="133" t="s">
        <v>88</v>
      </c>
      <c r="H20" s="134"/>
      <c r="I20" s="134"/>
      <c r="J20" s="134"/>
    </row>
    <row r="21" spans="2:10">
      <c r="C21" s="20"/>
      <c r="H21" s="21"/>
      <c r="I21" s="21"/>
      <c r="J21" s="21"/>
    </row>
    <row r="22" spans="2:10">
      <c r="B22" s="135"/>
      <c r="C22" s="135"/>
      <c r="D22" s="135"/>
      <c r="E22" s="135"/>
      <c r="F22" s="135"/>
      <c r="G22" s="135"/>
      <c r="H22" s="135"/>
      <c r="I22" s="135"/>
      <c r="J22" s="135"/>
    </row>
    <row r="25" spans="2:10">
      <c r="B25" s="126" t="str">
        <f>ORCAMENTO!B44</f>
        <v xml:space="preserve">Valores unitários obtidos na tabela do SINAPI (Florianópolis) - Maio de 2018 sem desoneração - Incluso B.D.I de  26,85% </v>
      </c>
      <c r="C25" s="126"/>
      <c r="D25" s="126"/>
      <c r="E25" s="126"/>
      <c r="F25" s="126"/>
      <c r="G25" s="126"/>
      <c r="H25" s="126"/>
      <c r="I25" s="126"/>
      <c r="J25" s="126"/>
    </row>
    <row r="26" spans="2:10" ht="32.25" customHeight="1">
      <c r="B26" s="127" t="s">
        <v>84</v>
      </c>
      <c r="C26" s="127"/>
      <c r="D26" s="127"/>
      <c r="E26" s="127"/>
      <c r="F26" s="127"/>
      <c r="G26" s="127"/>
      <c r="H26" s="127"/>
      <c r="I26" s="127"/>
      <c r="J26" s="127"/>
    </row>
    <row r="27" spans="2:10">
      <c r="B27" s="128"/>
      <c r="C27" s="128"/>
      <c r="D27" s="128"/>
      <c r="E27" s="128"/>
      <c r="F27" s="128"/>
      <c r="G27" s="128"/>
      <c r="H27" s="128"/>
      <c r="I27" s="128"/>
      <c r="J27" s="128"/>
    </row>
  </sheetData>
  <mergeCells count="21">
    <mergeCell ref="I11:J11"/>
    <mergeCell ref="B3:J3"/>
    <mergeCell ref="B4:J4"/>
    <mergeCell ref="B5:J5"/>
    <mergeCell ref="B6:J6"/>
    <mergeCell ref="B25:J25"/>
    <mergeCell ref="B26:J26"/>
    <mergeCell ref="B27:J27"/>
    <mergeCell ref="C8:J8"/>
    <mergeCell ref="C15:D15"/>
    <mergeCell ref="B16:D16"/>
    <mergeCell ref="B17:D17"/>
    <mergeCell ref="G20:J20"/>
    <mergeCell ref="B22:J22"/>
    <mergeCell ref="C12:D12"/>
    <mergeCell ref="C13:D13"/>
    <mergeCell ref="C14:D14"/>
    <mergeCell ref="B9:J9"/>
    <mergeCell ref="C10:D11"/>
    <mergeCell ref="G10:J10"/>
    <mergeCell ref="G11:H11"/>
  </mergeCells>
  <printOptions horizontalCentered="1"/>
  <pageMargins left="0.19685039370078741" right="0.19685039370078741" top="0.98425196850393704" bottom="0.27559055118110237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J8"/>
  <sheetViews>
    <sheetView workbookViewId="0">
      <selection activeCell="D12" sqref="D12"/>
    </sheetView>
  </sheetViews>
  <sheetFormatPr defaultRowHeight="15"/>
  <cols>
    <col min="2" max="2" width="15.5703125" customWidth="1"/>
    <col min="3" max="3" width="10.5703125" bestFit="1" customWidth="1"/>
    <col min="4" max="4" width="59" customWidth="1"/>
    <col min="5" max="5" width="5.7109375" bestFit="1" customWidth="1"/>
    <col min="6" max="6" width="7" bestFit="1" customWidth="1"/>
    <col min="9" max="9" width="13.7109375" customWidth="1"/>
  </cols>
  <sheetData>
    <row r="1" spans="2:10">
      <c r="B1" s="148" t="s">
        <v>64</v>
      </c>
      <c r="C1" s="142" t="s">
        <v>65</v>
      </c>
      <c r="D1" s="149" t="s">
        <v>80</v>
      </c>
      <c r="E1" s="148" t="s">
        <v>66</v>
      </c>
      <c r="F1" s="148" t="s">
        <v>67</v>
      </c>
      <c r="G1" s="147" t="s">
        <v>71</v>
      </c>
      <c r="H1" s="147"/>
      <c r="I1" s="142" t="s">
        <v>72</v>
      </c>
    </row>
    <row r="2" spans="2:10" ht="30.75" customHeight="1">
      <c r="B2" s="148"/>
      <c r="C2" s="142"/>
      <c r="D2" s="150"/>
      <c r="E2" s="148"/>
      <c r="F2" s="148"/>
      <c r="G2" s="146" t="s">
        <v>70</v>
      </c>
      <c r="H2" s="146"/>
      <c r="I2" s="142"/>
    </row>
    <row r="3" spans="2:10" ht="30" customHeight="1">
      <c r="B3" s="148"/>
      <c r="C3" s="142"/>
      <c r="D3" s="151"/>
      <c r="E3" s="148"/>
      <c r="F3" s="148"/>
      <c r="G3" s="43" t="s">
        <v>68</v>
      </c>
      <c r="H3" s="43" t="s">
        <v>69</v>
      </c>
      <c r="I3" s="142"/>
    </row>
    <row r="4" spans="2:10" ht="47.25" customHeight="1">
      <c r="B4" s="34" t="s">
        <v>61</v>
      </c>
      <c r="C4" s="35" t="s">
        <v>60</v>
      </c>
      <c r="D4" s="99" t="s">
        <v>62</v>
      </c>
      <c r="E4" s="34" t="s">
        <v>57</v>
      </c>
      <c r="F4" s="37">
        <v>4.5</v>
      </c>
      <c r="G4" s="38">
        <v>203.47</v>
      </c>
      <c r="H4" s="38">
        <f>G4*1.2685</f>
        <v>258.10169500000001</v>
      </c>
      <c r="I4" s="39">
        <f>H4*F4</f>
        <v>1161.4576274999999</v>
      </c>
      <c r="J4">
        <f>F4*G4</f>
        <v>915.61500000000001</v>
      </c>
    </row>
    <row r="5" spans="2:10">
      <c r="B5" s="33">
        <v>8855</v>
      </c>
      <c r="C5" s="33" t="s">
        <v>75</v>
      </c>
      <c r="D5" s="40" t="s">
        <v>73</v>
      </c>
      <c r="E5" s="40" t="s">
        <v>74</v>
      </c>
      <c r="F5" s="40">
        <v>2</v>
      </c>
      <c r="G5" s="40">
        <v>33.700000000000003</v>
      </c>
      <c r="H5" s="41">
        <f>G5*1.2685</f>
        <v>42.748450000000005</v>
      </c>
      <c r="I5" s="41">
        <f>F5*H5</f>
        <v>85.496900000000011</v>
      </c>
      <c r="J5">
        <f>F5*G5</f>
        <v>67.400000000000006</v>
      </c>
    </row>
    <row r="6" spans="2:10">
      <c r="B6" s="33">
        <v>569</v>
      </c>
      <c r="C6" s="98" t="s">
        <v>76</v>
      </c>
      <c r="D6" s="42" t="s">
        <v>77</v>
      </c>
      <c r="E6" s="42" t="s">
        <v>78</v>
      </c>
      <c r="F6" s="40">
        <f>2.87*5</f>
        <v>14.350000000000001</v>
      </c>
      <c r="G6" s="40">
        <v>4.55</v>
      </c>
      <c r="H6" s="41">
        <f>G6*1.2685</f>
        <v>5.7716749999999992</v>
      </c>
      <c r="I6" s="41">
        <f>H6*F6</f>
        <v>82.823536250000004</v>
      </c>
      <c r="J6">
        <f>F6*G6</f>
        <v>65.292500000000004</v>
      </c>
    </row>
    <row r="7" spans="2:10">
      <c r="B7" s="143" t="s">
        <v>79</v>
      </c>
      <c r="C7" s="144"/>
      <c r="D7" s="144"/>
      <c r="E7" s="144"/>
      <c r="F7" s="144"/>
      <c r="G7" s="144"/>
      <c r="H7" s="145"/>
      <c r="I7" s="100">
        <f>SUM(I4:I6)</f>
        <v>1329.77806375</v>
      </c>
      <c r="J7">
        <f>SUM(J4:J6)</f>
        <v>1048.3074999999999</v>
      </c>
    </row>
    <row r="8" spans="2:10">
      <c r="G8" s="44"/>
    </row>
  </sheetData>
  <mergeCells count="9">
    <mergeCell ref="I1:I3"/>
    <mergeCell ref="B7:H7"/>
    <mergeCell ref="G2:H2"/>
    <mergeCell ref="G1:H1"/>
    <mergeCell ref="B1:B3"/>
    <mergeCell ref="C1:C3"/>
    <mergeCell ref="D1:D3"/>
    <mergeCell ref="E1:E3"/>
    <mergeCell ref="F1:F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ORCAMENTO</vt:lpstr>
      <vt:lpstr>CRONO.GERAL</vt:lpstr>
      <vt:lpstr>COMPOSIÇÃO</vt:lpstr>
      <vt:lpstr>CRONO.GERAL!Area_de_impressao</vt:lpstr>
      <vt:lpstr>ORCAMENTO!Area_de_impressao</vt:lpstr>
      <vt:lpstr>ORCAMENTO!Titulos_de_impressao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Tecnico06</dc:creator>
  <cp:lastModifiedBy>jessica.machado</cp:lastModifiedBy>
  <cp:lastPrinted>2018-08-20T13:11:48Z</cp:lastPrinted>
  <dcterms:created xsi:type="dcterms:W3CDTF">2014-12-17T17:09:36Z</dcterms:created>
  <dcterms:modified xsi:type="dcterms:W3CDTF">2018-08-20T13:11:58Z</dcterms:modified>
</cp:coreProperties>
</file>