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760"/>
  </bookViews>
  <sheets>
    <sheet name="ORÇAMENTO" sheetId="2" r:id="rId1"/>
    <sheet name="Plan3" sheetId="3" r:id="rId2"/>
  </sheets>
  <definedNames>
    <definedName name="_xlnm.Print_Area" localSheetId="0">ORÇAMENTO!$A$1:$H$42</definedName>
    <definedName name="_xlnm.Print_Titles" localSheetId="0">ORÇAMENTO!$1:$6</definedName>
  </definedNames>
  <calcPr calcId="124519"/>
</workbook>
</file>

<file path=xl/calcChain.xml><?xml version="1.0" encoding="utf-8"?>
<calcChain xmlns="http://schemas.openxmlformats.org/spreadsheetml/2006/main">
  <c r="G9" i="2"/>
  <c r="H9" s="1"/>
  <c r="H10" s="1"/>
  <c r="G30"/>
  <c r="H30" s="1"/>
  <c r="H31" s="1"/>
  <c r="G27"/>
  <c r="H27" s="1"/>
  <c r="H28" s="1"/>
  <c r="G24"/>
  <c r="E24"/>
  <c r="G23"/>
  <c r="E23"/>
  <c r="G22"/>
  <c r="E22"/>
  <c r="G19"/>
  <c r="E19"/>
  <c r="G18"/>
  <c r="E18"/>
  <c r="H17"/>
  <c r="G17"/>
  <c r="E17"/>
  <c r="G16"/>
  <c r="H16" s="1"/>
  <c r="G13"/>
  <c r="H13" s="1"/>
  <c r="E13"/>
  <c r="G12"/>
  <c r="H12" s="1"/>
  <c r="H18" l="1"/>
  <c r="H22"/>
  <c r="H24"/>
  <c r="H19"/>
  <c r="H23"/>
  <c r="H14"/>
  <c r="H25" l="1"/>
  <c r="H20"/>
  <c r="H32" s="1"/>
</calcChain>
</file>

<file path=xl/sharedStrings.xml><?xml version="1.0" encoding="utf-8"?>
<sst xmlns="http://schemas.openxmlformats.org/spreadsheetml/2006/main" count="87" uniqueCount="76">
  <si>
    <t>PREFEITURA MUNICIPAL DE GASPAR</t>
  </si>
  <si>
    <t>Secretaria Municipal de Educação</t>
  </si>
  <si>
    <t>BDI</t>
  </si>
  <si>
    <t>ITEM</t>
  </si>
  <si>
    <t>CÓDIGO</t>
  </si>
  <si>
    <t>DESCRIÇÃO</t>
  </si>
  <si>
    <t>QUANT.</t>
  </si>
  <si>
    <t>R$ UNITARIO</t>
  </si>
  <si>
    <t>R$ UNIT.C/BDI</t>
  </si>
  <si>
    <t xml:space="preserve">PREÇO TOTAL </t>
  </si>
  <si>
    <t>1.</t>
  </si>
  <si>
    <t>IPPUJ C10.38.22.30.008</t>
  </si>
  <si>
    <t>1.1</t>
  </si>
  <si>
    <t xml:space="preserve">IPPUJ I05.80.10.25.013 </t>
  </si>
  <si>
    <t>2.</t>
  </si>
  <si>
    <t>IPPUJ C20.05.05.40.005</t>
  </si>
  <si>
    <t>IPPUJ C20.05.10.35.115</t>
  </si>
  <si>
    <t>2.1</t>
  </si>
  <si>
    <t>2.2</t>
  </si>
  <si>
    <t>IPPUJ C20.05.05.05.007</t>
  </si>
  <si>
    <t>IPPUJ C25.41.05.05.005</t>
  </si>
  <si>
    <t>3.</t>
  </si>
  <si>
    <t>IPPUJ C15.10.15.05.017</t>
  </si>
  <si>
    <t>3.1</t>
  </si>
  <si>
    <t xml:space="preserve">IPPUJ C15.10.15.05.018 </t>
  </si>
  <si>
    <t>3.2</t>
  </si>
  <si>
    <t>REVISÃO/MANUTENÇÃO DAS CALHAS E DUTOS DE DESCIDA NA PARTE FRONTAL DO CDI</t>
  </si>
  <si>
    <t>DESMONTE, REMOÇÃO E RECOLOCAÇÃO DAS CALHAS, RUFOS E TELHAS NOS FUNDOS DO CDI</t>
  </si>
  <si>
    <t>CALHAS E RUFOS NOVOS PARA READEQUAÇÃO NOS FUNDOS DO CDI</t>
  </si>
  <si>
    <t>TOTAL GERAL</t>
  </si>
  <si>
    <t>IPPUJ C15.05.05.05.020</t>
  </si>
  <si>
    <t>3.3</t>
  </si>
  <si>
    <t>4.</t>
  </si>
  <si>
    <t>ANDAIME PARA A CONSTRUÇÃO</t>
  </si>
  <si>
    <t>5.</t>
  </si>
  <si>
    <t>LIMPEZA FINAL DA OBRA</t>
  </si>
  <si>
    <t>4.1</t>
  </si>
  <si>
    <t>5.1</t>
  </si>
  <si>
    <t>UNID.</t>
  </si>
  <si>
    <t>Calha de alumínio (espessura: 0,7 mm/desenvolvimento 90 cm) - colocada</t>
  </si>
  <si>
    <t>Rufo em alumínio esp: 0,7 mm, desenvolvimento de 60cm com dobras, incluso instalação</t>
  </si>
  <si>
    <t>m</t>
  </si>
  <si>
    <t>m²</t>
  </si>
  <si>
    <t>loc./mês</t>
  </si>
  <si>
    <t>Desmonte de calhas e pingadeiras, nos fundos do cdi com destinação dos entulhos metálicos em local correto</t>
  </si>
  <si>
    <t>Remoção de rufo metálico, com a destinação dos entulhos em local correto</t>
  </si>
  <si>
    <t>Desmonte de telhas cerâmicas uma a uma - obra de restauro, para readequação das telhas com a nova calha, incluso materiais necessários para vedação e instalação completa</t>
  </si>
  <si>
    <t>Limpeza e manutenção de duto de descida de água pluvial, incluso troca de materiais quando necessário, na parte geral do cdi</t>
  </si>
  <si>
    <t>Andaime metálico com módulo de 1,50 x1,00m e altura de até 8m, para execução dos trabalhos</t>
  </si>
  <si>
    <t>Recolocação de telha cerâmica tipo francesa, considerando reaproveitamento do material, inclusive com readequação dos sarrafos de madeira e afins para adequada instalação da nova calha</t>
  </si>
  <si>
    <t>Orçamento</t>
  </si>
  <si>
    <t>Execução da obra: 60 dias.</t>
  </si>
  <si>
    <t>Total no item 5</t>
  </si>
  <si>
    <t>Total no item 4</t>
  </si>
  <si>
    <t>Total no item 3</t>
  </si>
  <si>
    <t>Total no item 2</t>
  </si>
  <si>
    <t>Total no item 1</t>
  </si>
  <si>
    <t>Nota: Valores em reais.                                                                                                                                                        Gaspar, 24 de abril de 2018.</t>
  </si>
  <si>
    <t>Reparos em cobertura de telha de alumínio, considerar no   quantitativo área total da cobertura (reparo em 30% da área efetiva), telhado existente na parte frontal do cdi, inclusive substituição de materiais metálicos (telhas)</t>
  </si>
  <si>
    <t>Limpeza e manutenção de calha, para a parte frontal do cdi, incluso troca de materiais caso haja necessidade como: suportes quebrados ou soltos, calhas furadas ou amassadas, furos e afins</t>
  </si>
  <si>
    <t>Limpeza final da obra, deixando local adequado com uso imediato após a obra</t>
  </si>
  <si>
    <t xml:space="preserve">OBRA: Reforma, restauração e revisão de calhas e dutos de descida de águas pluviais, e manutenção de cobertura metálica. </t>
  </si>
  <si>
    <t>Local: CDI Fátima Regina, Rua Frei Solano, 3693, Bairro: Gaparinho</t>
  </si>
  <si>
    <t>-</t>
  </si>
  <si>
    <t>3.4</t>
  </si>
  <si>
    <t>Total no item 6</t>
  </si>
  <si>
    <t>6.</t>
  </si>
  <si>
    <t>6.1</t>
  </si>
  <si>
    <t>4.2</t>
  </si>
  <si>
    <t>4.3</t>
  </si>
  <si>
    <t>Instalações/Transporte e locação de pessoal</t>
  </si>
  <si>
    <t>vb</t>
  </si>
  <si>
    <t>EDMUNDO DE J. ARAUJO JUNIOR</t>
  </si>
  <si>
    <t>Engenheiro Civil/CREA 053.875-8</t>
  </si>
  <si>
    <t>_______________________________________</t>
  </si>
  <si>
    <t xml:space="preserve">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</si>
</sst>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\ ;\-#,##0.00\ ;&quot; -&quot;#\ ;@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34998626667073579"/>
        <bgColor indexed="4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/>
  </cellStyleXfs>
  <cellXfs count="88">
    <xf numFmtId="0" fontId="0" fillId="0" borderId="0" xfId="0"/>
    <xf numFmtId="0" fontId="8" fillId="4" borderId="1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3" fillId="4" borderId="1" xfId="2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4" fontId="8" fillId="4" borderId="1" xfId="2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2" fontId="2" fillId="0" borderId="4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left" vertical="center" wrapText="1"/>
    </xf>
    <xf numFmtId="4" fontId="3" fillId="2" borderId="9" xfId="2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" fontId="3" fillId="2" borderId="10" xfId="2" applyNumberFormat="1" applyFont="1" applyFill="1" applyBorder="1" applyAlignment="1">
      <alignment horizontal="center" vertical="center" wrapText="1"/>
    </xf>
    <xf numFmtId="3" fontId="3" fillId="4" borderId="11" xfId="2" applyNumberFormat="1" applyFont="1" applyFill="1" applyBorder="1" applyAlignment="1">
      <alignment horizontal="center" vertical="center" wrapText="1"/>
    </xf>
    <xf numFmtId="4" fontId="8" fillId="4" borderId="5" xfId="2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" fontId="12" fillId="5" borderId="5" xfId="2" applyNumberFormat="1" applyFont="1" applyFill="1" applyBorder="1" applyAlignment="1">
      <alignment horizontal="center" vertical="center" wrapText="1"/>
    </xf>
    <xf numFmtId="4" fontId="4" fillId="7" borderId="5" xfId="2" applyNumberFormat="1" applyFont="1" applyFill="1" applyBorder="1" applyAlignment="1">
      <alignment horizontal="center" vertical="center" wrapText="1"/>
    </xf>
    <xf numFmtId="4" fontId="8" fillId="4" borderId="5" xfId="2" applyNumberFormat="1" applyFont="1" applyFill="1" applyBorder="1" applyAlignment="1">
      <alignment vertical="center" wrapText="1"/>
    </xf>
    <xf numFmtId="4" fontId="7" fillId="5" borderId="5" xfId="2" applyNumberFormat="1" applyFont="1" applyFill="1" applyBorder="1" applyAlignment="1">
      <alignment horizontal="center" vertical="center" wrapText="1"/>
    </xf>
    <xf numFmtId="4" fontId="4" fillId="6" borderId="5" xfId="2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/>
    </xf>
    <xf numFmtId="10" fontId="12" fillId="0" borderId="15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3" fillId="6" borderId="11" xfId="2" applyFont="1" applyFill="1" applyBorder="1" applyAlignment="1">
      <alignment horizontal="left" vertical="center"/>
    </xf>
    <xf numFmtId="0" fontId="3" fillId="6" borderId="1" xfId="2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2" borderId="20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left" vertical="center" wrapText="1"/>
    </xf>
    <xf numFmtId="4" fontId="3" fillId="2" borderId="21" xfId="2" applyNumberFormat="1" applyFont="1" applyFill="1" applyBorder="1" applyAlignment="1">
      <alignment horizontal="center" vertical="center" wrapText="1"/>
    </xf>
    <xf numFmtId="2" fontId="3" fillId="3" borderId="21" xfId="0" applyNumberFormat="1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4" fontId="3" fillId="2" borderId="22" xfId="2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</cellXfs>
  <cellStyles count="6">
    <cellStyle name="Excel Built-in Normal" xfId="2"/>
    <cellStyle name="Excel Built-in Normal 1 2" xfId="4"/>
    <cellStyle name="Excel Built-in Normal 2" xfId="3"/>
    <cellStyle name="Normal" xfId="0" builtinId="0"/>
    <cellStyle name="Porcentagem" xfId="1" builtinId="5"/>
    <cellStyle name="Vírgula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2</xdr:row>
      <xdr:rowOff>57150</xdr:rowOff>
    </xdr:from>
    <xdr:to>
      <xdr:col>1</xdr:col>
      <xdr:colOff>866775</xdr:colOff>
      <xdr:row>4</xdr:row>
      <xdr:rowOff>161925</xdr:rowOff>
    </xdr:to>
    <xdr:pic>
      <xdr:nvPicPr>
        <xdr:cNvPr id="4" name="Imagem 3" descr="bandeira GASPA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514350"/>
          <a:ext cx="10953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790576</xdr:colOff>
      <xdr:row>2</xdr:row>
      <xdr:rowOff>57150</xdr:rowOff>
    </xdr:from>
    <xdr:to>
      <xdr:col>7</xdr:col>
      <xdr:colOff>562739</xdr:colOff>
      <xdr:row>4</xdr:row>
      <xdr:rowOff>285751</xdr:rowOff>
    </xdr:to>
    <xdr:pic>
      <xdr:nvPicPr>
        <xdr:cNvPr id="5" name="Imagem 4" descr="brasao_oficial_peque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48601" y="514350"/>
          <a:ext cx="1143763" cy="847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topLeftCell="A24" workbookViewId="0">
      <selection activeCell="D43" sqref="D43"/>
    </sheetView>
  </sheetViews>
  <sheetFormatPr defaultRowHeight="15"/>
  <cols>
    <col min="1" max="1" width="6.7109375" bestFit="1" customWidth="1"/>
    <col min="2" max="2" width="17.5703125" customWidth="1"/>
    <col min="3" max="3" width="62.42578125" customWidth="1"/>
    <col min="5" max="5" width="10" customWidth="1"/>
    <col min="6" max="6" width="12.140625" customWidth="1"/>
    <col min="7" max="7" width="8.42578125" customWidth="1"/>
    <col min="8" max="8" width="10.42578125" customWidth="1"/>
  </cols>
  <sheetData>
    <row r="1" spans="1:8" ht="18">
      <c r="A1" s="56"/>
      <c r="B1" s="57"/>
      <c r="C1" s="20" t="s">
        <v>0</v>
      </c>
      <c r="D1" s="24"/>
      <c r="E1" s="21"/>
      <c r="F1" s="22"/>
      <c r="G1" s="62"/>
      <c r="H1" s="63"/>
    </row>
    <row r="2" spans="1:8" ht="18">
      <c r="A2" s="58"/>
      <c r="B2" s="59"/>
      <c r="C2" s="3" t="s">
        <v>1</v>
      </c>
      <c r="D2" s="25"/>
      <c r="E2" s="2"/>
      <c r="F2" s="4"/>
      <c r="G2" s="64"/>
      <c r="H2" s="65"/>
    </row>
    <row r="3" spans="1:8" ht="23.25" customHeight="1">
      <c r="A3" s="58"/>
      <c r="B3" s="59"/>
      <c r="C3" s="70" t="s">
        <v>61</v>
      </c>
      <c r="D3" s="25"/>
      <c r="E3" s="2"/>
      <c r="F3" s="4"/>
      <c r="G3" s="64"/>
      <c r="H3" s="65"/>
    </row>
    <row r="4" spans="1:8" ht="25.5" customHeight="1">
      <c r="A4" s="58"/>
      <c r="B4" s="59"/>
      <c r="C4" s="70"/>
      <c r="D4" s="25"/>
      <c r="E4" s="2"/>
      <c r="F4" s="4"/>
      <c r="G4" s="64"/>
      <c r="H4" s="65"/>
    </row>
    <row r="5" spans="1:8" ht="31.5">
      <c r="A5" s="58"/>
      <c r="B5" s="59"/>
      <c r="C5" s="45" t="s">
        <v>62</v>
      </c>
      <c r="D5" s="25"/>
      <c r="E5" s="2"/>
      <c r="F5" s="4"/>
      <c r="G5" s="66"/>
      <c r="H5" s="67"/>
    </row>
    <row r="6" spans="1:8" ht="16.5" thickBot="1">
      <c r="A6" s="60"/>
      <c r="B6" s="61"/>
      <c r="C6" s="41" t="s">
        <v>50</v>
      </c>
      <c r="D6" s="42"/>
      <c r="E6" s="43" t="s">
        <v>2</v>
      </c>
      <c r="F6" s="44">
        <v>0.26850000000000002</v>
      </c>
      <c r="G6" s="68"/>
      <c r="H6" s="69"/>
    </row>
    <row r="7" spans="1:8" ht="47.25">
      <c r="A7" s="26" t="s">
        <v>3</v>
      </c>
      <c r="B7" s="27" t="s">
        <v>4</v>
      </c>
      <c r="C7" s="28" t="s">
        <v>5</v>
      </c>
      <c r="D7" s="27" t="s">
        <v>38</v>
      </c>
      <c r="E7" s="29" t="s">
        <v>6</v>
      </c>
      <c r="F7" s="30" t="s">
        <v>7</v>
      </c>
      <c r="G7" s="31" t="s">
        <v>8</v>
      </c>
      <c r="H7" s="32" t="s">
        <v>9</v>
      </c>
    </row>
    <row r="8" spans="1:8" ht="15.75">
      <c r="A8" s="71" t="s">
        <v>10</v>
      </c>
      <c r="B8" s="72"/>
      <c r="C8" s="73"/>
      <c r="D8" s="72"/>
      <c r="E8" s="74"/>
      <c r="F8" s="75"/>
      <c r="G8" s="76"/>
      <c r="H8" s="77"/>
    </row>
    <row r="9" spans="1:8">
      <c r="A9" s="35" t="s">
        <v>12</v>
      </c>
      <c r="B9" s="16" t="s">
        <v>63</v>
      </c>
      <c r="C9" s="23" t="s">
        <v>70</v>
      </c>
      <c r="D9" s="10" t="s">
        <v>71</v>
      </c>
      <c r="E9" s="13">
        <v>1</v>
      </c>
      <c r="F9" s="13">
        <v>2580</v>
      </c>
      <c r="G9" s="12">
        <f>ROUND(F9*1.2685,2)</f>
        <v>3272.73</v>
      </c>
      <c r="H9" s="36">
        <f>ROUND(G9*E9,2)</f>
        <v>3272.73</v>
      </c>
    </row>
    <row r="10" spans="1:8">
      <c r="A10" s="46" t="s">
        <v>56</v>
      </c>
      <c r="B10" s="47"/>
      <c r="C10" s="47"/>
      <c r="D10" s="47"/>
      <c r="E10" s="47"/>
      <c r="F10" s="47"/>
      <c r="G10" s="47"/>
      <c r="H10" s="37">
        <f>SUM(H9,)</f>
        <v>3272.73</v>
      </c>
    </row>
    <row r="11" spans="1:8" ht="31.5">
      <c r="A11" s="33" t="s">
        <v>14</v>
      </c>
      <c r="B11" s="1"/>
      <c r="C11" s="15" t="s">
        <v>28</v>
      </c>
      <c r="D11" s="1"/>
      <c r="E11" s="1"/>
      <c r="F11" s="17"/>
      <c r="G11" s="1"/>
      <c r="H11" s="34"/>
    </row>
    <row r="12" spans="1:8" ht="42.75">
      <c r="A12" s="35" t="s">
        <v>17</v>
      </c>
      <c r="B12" s="16" t="s">
        <v>11</v>
      </c>
      <c r="C12" s="23" t="s">
        <v>39</v>
      </c>
      <c r="D12" s="10" t="s">
        <v>41</v>
      </c>
      <c r="E12" s="13">
        <v>31.9</v>
      </c>
      <c r="F12" s="13">
        <v>121</v>
      </c>
      <c r="G12" s="12">
        <f>ROUND(F12*1.2685,2)</f>
        <v>153.49</v>
      </c>
      <c r="H12" s="36">
        <f>ROUND(G12*E12,2)</f>
        <v>4896.33</v>
      </c>
    </row>
    <row r="13" spans="1:8" ht="28.5">
      <c r="A13" s="35" t="s">
        <v>18</v>
      </c>
      <c r="B13" s="16" t="s">
        <v>13</v>
      </c>
      <c r="C13" s="23" t="s">
        <v>40</v>
      </c>
      <c r="D13" s="10" t="s">
        <v>41</v>
      </c>
      <c r="E13" s="11">
        <f>(31.9*2)</f>
        <v>63.8</v>
      </c>
      <c r="F13" s="11">
        <v>37.35</v>
      </c>
      <c r="G13" s="12">
        <f>ROUND(F13*1.2685,2)</f>
        <v>47.38</v>
      </c>
      <c r="H13" s="36">
        <f>ROUND(G13*E13,2)</f>
        <v>3022.84</v>
      </c>
    </row>
    <row r="14" spans="1:8">
      <c r="A14" s="46" t="s">
        <v>55</v>
      </c>
      <c r="B14" s="47"/>
      <c r="C14" s="47"/>
      <c r="D14" s="47"/>
      <c r="E14" s="47"/>
      <c r="F14" s="47"/>
      <c r="G14" s="47"/>
      <c r="H14" s="37">
        <f>SUM(H12:H13,)</f>
        <v>7919.17</v>
      </c>
    </row>
    <row r="15" spans="1:8" ht="31.5">
      <c r="A15" s="33" t="s">
        <v>21</v>
      </c>
      <c r="B15" s="1"/>
      <c r="C15" s="15" t="s">
        <v>27</v>
      </c>
      <c r="D15" s="1"/>
      <c r="E15" s="1"/>
      <c r="F15" s="17"/>
      <c r="G15" s="1"/>
      <c r="H15" s="34"/>
    </row>
    <row r="16" spans="1:8" ht="42.75">
      <c r="A16" s="35" t="s">
        <v>23</v>
      </c>
      <c r="B16" s="16" t="s">
        <v>15</v>
      </c>
      <c r="C16" s="23" t="s">
        <v>44</v>
      </c>
      <c r="D16" s="10" t="s">
        <v>41</v>
      </c>
      <c r="E16" s="13">
        <v>31.9</v>
      </c>
      <c r="F16" s="13">
        <v>9.27</v>
      </c>
      <c r="G16" s="12">
        <f>ROUND(F16*1.2685,2)</f>
        <v>11.76</v>
      </c>
      <c r="H16" s="36">
        <f>ROUND(G16*E16,2)</f>
        <v>375.14</v>
      </c>
    </row>
    <row r="17" spans="1:8" ht="42.75">
      <c r="A17" s="35" t="s">
        <v>25</v>
      </c>
      <c r="B17" s="16" t="s">
        <v>16</v>
      </c>
      <c r="C17" s="14" t="s">
        <v>45</v>
      </c>
      <c r="D17" s="10" t="s">
        <v>42</v>
      </c>
      <c r="E17" s="13">
        <f>(31.9*0.8)</f>
        <v>25.52</v>
      </c>
      <c r="F17" s="13">
        <v>3.1</v>
      </c>
      <c r="G17" s="12">
        <f>ROUND(F17*1.2685,2)</f>
        <v>3.93</v>
      </c>
      <c r="H17" s="36">
        <f>ROUND(G17*E17,2)</f>
        <v>100.29</v>
      </c>
    </row>
    <row r="18" spans="1:8" ht="42.75">
      <c r="A18" s="35" t="s">
        <v>31</v>
      </c>
      <c r="B18" s="16" t="s">
        <v>19</v>
      </c>
      <c r="C18" s="14" t="s">
        <v>46</v>
      </c>
      <c r="D18" s="10" t="s">
        <v>42</v>
      </c>
      <c r="E18" s="13">
        <f>(31.9*1.2)</f>
        <v>38.279999999999994</v>
      </c>
      <c r="F18" s="13">
        <v>5.81</v>
      </c>
      <c r="G18" s="12">
        <f t="shared" ref="G18:G19" si="0">ROUND(F18*1.2685,2)</f>
        <v>7.37</v>
      </c>
      <c r="H18" s="36">
        <f t="shared" ref="H18:H19" si="1">ROUND(G18*E18,2)</f>
        <v>282.12</v>
      </c>
    </row>
    <row r="19" spans="1:8" ht="57">
      <c r="A19" s="35" t="s">
        <v>64</v>
      </c>
      <c r="B19" s="16">
        <v>72089</v>
      </c>
      <c r="C19" s="14" t="s">
        <v>49</v>
      </c>
      <c r="D19" s="10" t="s">
        <v>42</v>
      </c>
      <c r="E19" s="13">
        <f>(31.9*0.8)</f>
        <v>25.52</v>
      </c>
      <c r="F19" s="13">
        <v>11.13</v>
      </c>
      <c r="G19" s="12">
        <f t="shared" si="0"/>
        <v>14.12</v>
      </c>
      <c r="H19" s="36">
        <f t="shared" si="1"/>
        <v>360.34</v>
      </c>
    </row>
    <row r="20" spans="1:8">
      <c r="A20" s="46" t="s">
        <v>54</v>
      </c>
      <c r="B20" s="47"/>
      <c r="C20" s="47"/>
      <c r="D20" s="47"/>
      <c r="E20" s="47"/>
      <c r="F20" s="47"/>
      <c r="G20" s="47"/>
      <c r="H20" s="37">
        <f>SUM(H16:H19,)</f>
        <v>1117.8899999999999</v>
      </c>
    </row>
    <row r="21" spans="1:8" ht="31.5">
      <c r="A21" s="33" t="s">
        <v>32</v>
      </c>
      <c r="B21" s="1"/>
      <c r="C21" s="15" t="s">
        <v>26</v>
      </c>
      <c r="D21" s="18"/>
      <c r="E21" s="18"/>
      <c r="F21" s="18"/>
      <c r="G21" s="18"/>
      <c r="H21" s="38"/>
    </row>
    <row r="22" spans="1:8" ht="57">
      <c r="A22" s="35" t="s">
        <v>36</v>
      </c>
      <c r="B22" s="16" t="s">
        <v>22</v>
      </c>
      <c r="C22" s="14" t="s">
        <v>59</v>
      </c>
      <c r="D22" s="10" t="s">
        <v>41</v>
      </c>
      <c r="E22" s="6">
        <f>(12.25+10.3+9.2+9.2+10.3+9)</f>
        <v>60.25</v>
      </c>
      <c r="F22" s="6">
        <v>5.73</v>
      </c>
      <c r="G22" s="5">
        <f t="shared" ref="G22:G24" si="2">ROUND(F22*1.2685,2)</f>
        <v>7.27</v>
      </c>
      <c r="H22" s="39">
        <f t="shared" ref="H22:H24" si="3">ROUND(G22*E22,2)</f>
        <v>438.02</v>
      </c>
    </row>
    <row r="23" spans="1:8" ht="42.75">
      <c r="A23" s="35" t="s">
        <v>68</v>
      </c>
      <c r="B23" s="16" t="s">
        <v>24</v>
      </c>
      <c r="C23" s="14" t="s">
        <v>47</v>
      </c>
      <c r="D23" s="10" t="s">
        <v>41</v>
      </c>
      <c r="E23" s="6">
        <f>(8*2.5+6*5)</f>
        <v>50</v>
      </c>
      <c r="F23" s="6">
        <v>9.2200000000000006</v>
      </c>
      <c r="G23" s="5">
        <f t="shared" si="2"/>
        <v>11.7</v>
      </c>
      <c r="H23" s="39">
        <f t="shared" si="3"/>
        <v>585</v>
      </c>
    </row>
    <row r="24" spans="1:8" ht="57">
      <c r="A24" s="35" t="s">
        <v>69</v>
      </c>
      <c r="B24" s="16" t="s">
        <v>30</v>
      </c>
      <c r="C24" s="14" t="s">
        <v>58</v>
      </c>
      <c r="D24" s="10" t="s">
        <v>42</v>
      </c>
      <c r="E24" s="6">
        <f>(84.87*0.3)</f>
        <v>25.461000000000002</v>
      </c>
      <c r="F24" s="6">
        <v>17.82</v>
      </c>
      <c r="G24" s="5">
        <f t="shared" si="2"/>
        <v>22.6</v>
      </c>
      <c r="H24" s="39">
        <f t="shared" si="3"/>
        <v>575.41999999999996</v>
      </c>
    </row>
    <row r="25" spans="1:8">
      <c r="A25" s="46" t="s">
        <v>53</v>
      </c>
      <c r="B25" s="47"/>
      <c r="C25" s="47"/>
      <c r="D25" s="47"/>
      <c r="E25" s="47"/>
      <c r="F25" s="47"/>
      <c r="G25" s="47"/>
      <c r="H25" s="37">
        <f>SUM(H22:H24,)</f>
        <v>1598.44</v>
      </c>
    </row>
    <row r="26" spans="1:8" ht="15.75">
      <c r="A26" s="33" t="s">
        <v>34</v>
      </c>
      <c r="B26" s="1"/>
      <c r="C26" s="15" t="s">
        <v>33</v>
      </c>
      <c r="D26" s="18"/>
      <c r="E26" s="18"/>
      <c r="F26" s="18"/>
      <c r="G26" s="18"/>
      <c r="H26" s="38"/>
    </row>
    <row r="27" spans="1:8" ht="42.75">
      <c r="A27" s="35" t="s">
        <v>37</v>
      </c>
      <c r="B27" s="16" t="s">
        <v>20</v>
      </c>
      <c r="C27" s="14" t="s">
        <v>48</v>
      </c>
      <c r="D27" s="11" t="s">
        <v>43</v>
      </c>
      <c r="E27" s="8">
        <v>2</v>
      </c>
      <c r="F27" s="6">
        <v>254.44</v>
      </c>
      <c r="G27" s="5">
        <f t="shared" ref="G27" si="4">ROUND(F27*1.2685,2)</f>
        <v>322.76</v>
      </c>
      <c r="H27" s="39">
        <f t="shared" ref="H27" si="5">ROUND(G27*E27,2)</f>
        <v>645.52</v>
      </c>
    </row>
    <row r="28" spans="1:8">
      <c r="A28" s="46" t="s">
        <v>52</v>
      </c>
      <c r="B28" s="47"/>
      <c r="C28" s="47"/>
      <c r="D28" s="47"/>
      <c r="E28" s="47"/>
      <c r="F28" s="47"/>
      <c r="G28" s="47"/>
      <c r="H28" s="37">
        <f>SUM(H27,)</f>
        <v>645.52</v>
      </c>
    </row>
    <row r="29" spans="1:8" ht="15.75">
      <c r="A29" s="33" t="s">
        <v>66</v>
      </c>
      <c r="B29" s="1"/>
      <c r="C29" s="15" t="s">
        <v>35</v>
      </c>
      <c r="D29" s="18"/>
      <c r="E29" s="18"/>
      <c r="F29" s="18"/>
      <c r="G29" s="18"/>
      <c r="H29" s="38"/>
    </row>
    <row r="30" spans="1:8" ht="29.25">
      <c r="A30" s="35" t="s">
        <v>67</v>
      </c>
      <c r="B30" s="16">
        <v>9537</v>
      </c>
      <c r="C30" s="19" t="s">
        <v>60</v>
      </c>
      <c r="D30" s="10" t="s">
        <v>42</v>
      </c>
      <c r="E30" s="9">
        <v>69.150000000000006</v>
      </c>
      <c r="F30" s="7">
        <v>2.4</v>
      </c>
      <c r="G30" s="5">
        <f t="shared" ref="G30" si="6">ROUND(F30*1.2685,2)</f>
        <v>3.04</v>
      </c>
      <c r="H30" s="39">
        <f>ROUND(G30*E30,2)</f>
        <v>210.22</v>
      </c>
    </row>
    <row r="31" spans="1:8">
      <c r="A31" s="46" t="s">
        <v>65</v>
      </c>
      <c r="B31" s="47"/>
      <c r="C31" s="47"/>
      <c r="D31" s="47"/>
      <c r="E31" s="47"/>
      <c r="F31" s="47"/>
      <c r="G31" s="47"/>
      <c r="H31" s="37">
        <f>SUM(H30,)</f>
        <v>210.22</v>
      </c>
    </row>
    <row r="32" spans="1:8" ht="15.75">
      <c r="A32" s="48" t="s">
        <v>29</v>
      </c>
      <c r="B32" s="49"/>
      <c r="C32" s="49"/>
      <c r="D32" s="49"/>
      <c r="E32" s="49"/>
      <c r="F32" s="49"/>
      <c r="G32" s="49"/>
      <c r="H32" s="40">
        <f>SUM(H10,H14,H20,H25,H28,H31)</f>
        <v>14763.97</v>
      </c>
    </row>
    <row r="33" spans="1:8">
      <c r="A33" s="50" t="s">
        <v>57</v>
      </c>
      <c r="B33" s="51"/>
      <c r="C33" s="51"/>
      <c r="D33" s="51"/>
      <c r="E33" s="51"/>
      <c r="F33" s="51"/>
      <c r="G33" s="51"/>
      <c r="H33" s="52"/>
    </row>
    <row r="34" spans="1:8" ht="15.75" thickBot="1">
      <c r="A34" s="53" t="s">
        <v>51</v>
      </c>
      <c r="B34" s="54"/>
      <c r="C34" s="54"/>
      <c r="D34" s="54"/>
      <c r="E34" s="54"/>
      <c r="F34" s="54"/>
      <c r="G34" s="54"/>
      <c r="H34" s="55"/>
    </row>
    <row r="35" spans="1:8" ht="15" customHeight="1">
      <c r="A35" s="85" t="s">
        <v>75</v>
      </c>
      <c r="B35" s="85"/>
      <c r="C35" s="85"/>
      <c r="D35" s="85"/>
      <c r="E35" s="85"/>
      <c r="F35" s="85"/>
      <c r="G35" s="85"/>
      <c r="H35" s="85"/>
    </row>
    <row r="36" spans="1:8">
      <c r="A36" s="86"/>
      <c r="B36" s="86"/>
      <c r="C36" s="86"/>
      <c r="D36" s="86"/>
      <c r="E36" s="86"/>
      <c r="F36" s="86"/>
      <c r="G36" s="86"/>
      <c r="H36" s="86"/>
    </row>
    <row r="37" spans="1:8">
      <c r="A37" s="86"/>
      <c r="B37" s="86"/>
      <c r="C37" s="84"/>
      <c r="D37" s="84"/>
      <c r="E37" s="86"/>
      <c r="F37" s="86"/>
      <c r="G37" s="86"/>
      <c r="H37" s="86"/>
    </row>
    <row r="38" spans="1:8">
      <c r="A38" s="86"/>
      <c r="B38" s="86"/>
      <c r="C38" s="84"/>
      <c r="D38" s="84"/>
      <c r="E38" s="86"/>
      <c r="F38" s="86"/>
      <c r="G38" s="86"/>
      <c r="H38" s="86"/>
    </row>
    <row r="39" spans="1:8">
      <c r="A39" s="86"/>
      <c r="B39" s="86"/>
      <c r="C39" s="83" t="s">
        <v>74</v>
      </c>
      <c r="D39" s="83"/>
      <c r="E39" s="86"/>
      <c r="F39" s="86"/>
      <c r="G39" s="86"/>
      <c r="H39" s="86"/>
    </row>
    <row r="40" spans="1:8">
      <c r="A40" s="86"/>
      <c r="B40" s="86"/>
      <c r="C40" s="78" t="s">
        <v>72</v>
      </c>
      <c r="D40" s="78"/>
      <c r="E40" s="86"/>
      <c r="F40" s="86"/>
      <c r="G40" s="86"/>
      <c r="H40" s="86"/>
    </row>
    <row r="41" spans="1:8">
      <c r="A41" s="86"/>
      <c r="B41" s="86"/>
      <c r="C41" s="87" t="s">
        <v>73</v>
      </c>
      <c r="D41" s="87"/>
      <c r="E41" s="86"/>
      <c r="F41" s="86"/>
      <c r="G41" s="86"/>
      <c r="H41" s="86"/>
    </row>
    <row r="42" spans="1:8">
      <c r="A42" s="86"/>
      <c r="B42" s="86"/>
      <c r="C42" s="84"/>
      <c r="D42" s="84"/>
      <c r="E42" s="86"/>
      <c r="F42" s="86"/>
      <c r="G42" s="86"/>
      <c r="H42" s="86"/>
    </row>
    <row r="43" spans="1:8">
      <c r="A43" s="81"/>
      <c r="B43" s="81"/>
    </row>
    <row r="44" spans="1:8">
      <c r="A44" s="81"/>
      <c r="B44" s="81"/>
    </row>
    <row r="45" spans="1:8">
      <c r="A45" s="81"/>
      <c r="B45" s="81"/>
    </row>
    <row r="46" spans="1:8">
      <c r="A46" s="81"/>
      <c r="B46" s="81"/>
    </row>
    <row r="47" spans="1:8">
      <c r="A47" s="81"/>
      <c r="B47" s="81"/>
    </row>
    <row r="48" spans="1:8">
      <c r="A48" s="81"/>
      <c r="B48" s="81"/>
      <c r="C48" s="80" t="s">
        <v>74</v>
      </c>
    </row>
    <row r="49" spans="1:3">
      <c r="A49" s="81"/>
      <c r="B49" s="81"/>
      <c r="C49" s="79" t="s">
        <v>72</v>
      </c>
    </row>
    <row r="50" spans="1:3">
      <c r="C50" s="82" t="s">
        <v>73</v>
      </c>
    </row>
  </sheetData>
  <mergeCells count="18">
    <mergeCell ref="C39:D39"/>
    <mergeCell ref="C38:D38"/>
    <mergeCell ref="C37:D37"/>
    <mergeCell ref="C41:D41"/>
    <mergeCell ref="C40:D40"/>
    <mergeCell ref="C42:D42"/>
    <mergeCell ref="A25:G25"/>
    <mergeCell ref="A1:B6"/>
    <mergeCell ref="G1:H6"/>
    <mergeCell ref="C3:C4"/>
    <mergeCell ref="A14:G14"/>
    <mergeCell ref="A20:G20"/>
    <mergeCell ref="A10:G10"/>
    <mergeCell ref="A28:G28"/>
    <mergeCell ref="A31:G31"/>
    <mergeCell ref="A32:G32"/>
    <mergeCell ref="A33:H33"/>
    <mergeCell ref="A34:H34"/>
  </mergeCells>
  <pageMargins left="0.51181102362204722" right="0.51181102362204722" top="0.78740157480314965" bottom="0.78740157480314965" header="0.31496062992125984" footer="0.31496062992125984"/>
  <pageSetup paperSize="9" scale="99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Plan3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estagioeduca02</dc:creator>
  <cp:lastModifiedBy>estagioeduca02</cp:lastModifiedBy>
  <cp:lastPrinted>2018-05-29T18:28:46Z</cp:lastPrinted>
  <dcterms:created xsi:type="dcterms:W3CDTF">2018-04-04T17:36:46Z</dcterms:created>
  <dcterms:modified xsi:type="dcterms:W3CDTF">2018-05-29T18:35:45Z</dcterms:modified>
</cp:coreProperties>
</file>