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950" windowWidth="11715" windowHeight="4080" tabRatio="930" activeTab="1"/>
  </bookViews>
  <sheets>
    <sheet name="ORCAMENTO " sheetId="16" r:id="rId1"/>
    <sheet name="ORCAMENTO PREÇO" sheetId="13" r:id="rId2"/>
    <sheet name="CRONOGRAMA" sheetId="1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0">#N/A</definedName>
    <definedName name="\e">#N/A</definedName>
    <definedName name="__SL6">#N/A</definedName>
    <definedName name="_expansao" localSheetId="0">#REF!</definedName>
    <definedName name="_expansao">#REF!</definedName>
    <definedName name="_expansao___0" localSheetId="0">#REF!</definedName>
    <definedName name="_expansao___0">#REF!</definedName>
    <definedName name="_expansao___2" localSheetId="0">#REF!</definedName>
    <definedName name="_expansao___2">#REF!</definedName>
    <definedName name="_xlnm._FilterDatabase" localSheetId="0" hidden="1">'ORCAMENTO '!#REF!</definedName>
    <definedName name="_xlnm._FilterDatabase" localSheetId="1" hidden="1">'ORCAMENTO PREÇO'!$D$2:$D$56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T1" localSheetId="0">[1]EQUIP!#REF!</definedName>
    <definedName name="_MAT1">[1]EQUIP!#REF!</definedName>
    <definedName name="_Order1" hidden="1">255</definedName>
    <definedName name="_Order2" hidden="1">255</definedName>
    <definedName name="_SL6">#N/A</definedName>
    <definedName name="_Sort" localSheetId="0" hidden="1">#REF!</definedName>
    <definedName name="_Sort" hidden="1">#REF!</definedName>
    <definedName name="A" localSheetId="0">[2]MDO!#REF!</definedName>
    <definedName name="A">[2]MDO!#REF!</definedName>
    <definedName name="AAA" localSheetId="0">#REF!</definedName>
    <definedName name="AAA">#REF!</definedName>
    <definedName name="aaaaaaa" localSheetId="0" hidden="1">#REF!</definedName>
    <definedName name="aaaaaaa" hidden="1">#REF!</definedName>
    <definedName name="ABRE_COLUNAS">#N/A</definedName>
    <definedName name="ACERTA_TITULOS">#N/A</definedName>
    <definedName name="_xlnm.Extract" localSheetId="0">#REF!</definedName>
    <definedName name="_xlnm.Extract">#REF!</definedName>
    <definedName name="_xlnm.Print_Area" localSheetId="0">'ORCAMENTO '!$A$1:$H$46</definedName>
    <definedName name="_xlnm.Print_Area" localSheetId="1">'ORCAMENTO PREÇO'!$A$1:$L$71</definedName>
    <definedName name="Área_impressão_IM" localSheetId="0">#REF!</definedName>
    <definedName name="Área_impressão_IM">#REF!</definedName>
    <definedName name="B" localSheetId="0">#REF!</definedName>
    <definedName name="B">#REF!</definedName>
    <definedName name="BANCO" localSheetId="0">#REF!</definedName>
    <definedName name="BANCO">#REF!</definedName>
    <definedName name="_xlnm.Database" localSheetId="0">#REF!</definedName>
    <definedName name="_xlnm.Database">#REF!</definedName>
    <definedName name="BANCO1" localSheetId="0">#REF!</definedName>
    <definedName name="BANCO1">#REF!</definedName>
    <definedName name="BANCO2" localSheetId="0">#REF!</definedName>
    <definedName name="BANCO2">#REF!</definedName>
    <definedName name="BANCO3" localSheetId="0">#REF!</definedName>
    <definedName name="BANCO3">#REF!</definedName>
    <definedName name="BANCO4" localSheetId="0">#REF!</definedName>
    <definedName name="BANCO4">#REF!</definedName>
    <definedName name="bdi" localSheetId="0">#REF!</definedName>
    <definedName name="bdi">#REF!</definedName>
    <definedName name="BLOCO_BEEP">#N/A</definedName>
    <definedName name="BLOCO_IMPRESSAO">#N/A</definedName>
    <definedName name="BLOCO_SI">#N/A</definedName>
    <definedName name="bocais" localSheetId="0">#REF!</definedName>
    <definedName name="bocais">#REF!</definedName>
    <definedName name="bocais___0" localSheetId="0">#REF!</definedName>
    <definedName name="bocais___0">#REF!</definedName>
    <definedName name="bocais___2" localSheetId="0">#REF!</definedName>
    <definedName name="bocais___2">#REF!</definedName>
    <definedName name="Bomba_putzmeister" localSheetId="0">#REF!</definedName>
    <definedName name="Bomba_putzmeister">#REF!</definedName>
    <definedName name="calculo_de_hf" localSheetId="0">#REF!</definedName>
    <definedName name="calculo_de_hf">#REF!</definedName>
    <definedName name="calculo_de_hf___0" localSheetId="0">#REF!</definedName>
    <definedName name="calculo_de_hf___0">#REF!</definedName>
    <definedName name="calculo_de_hf___2" localSheetId="0">#REF!</definedName>
    <definedName name="calculo_de_hf___2">#REF!</definedName>
    <definedName name="Capa1" localSheetId="0">#REF!</definedName>
    <definedName name="Capa1">#REF!</definedName>
    <definedName name="CODIGO" localSheetId="0">#REF!</definedName>
    <definedName name="CODIGO">#REF!</definedName>
    <definedName name="Código" localSheetId="0">#REF!</definedName>
    <definedName name="Código">#REF!</definedName>
    <definedName name="COMEÇO" localSheetId="0">'[3]CAPA -1'!#REF!</definedName>
    <definedName name="COMEÇO">'[3]CAPA -1'!#REF!</definedName>
    <definedName name="CONTADOR">#N/A</definedName>
    <definedName name="_xlnm.Criteria" localSheetId="0">'[4]MV cubicle'!#REF!</definedName>
    <definedName name="_xlnm.Criteria">'[4]MV cubicle'!#REF!</definedName>
    <definedName name="cu" localSheetId="0" hidden="1">#REF!</definedName>
    <definedName name="cu" hidden="1">#REF!</definedName>
    <definedName name="D">[5]Serviços!$A$1:$I$65536</definedName>
    <definedName name="Data" localSheetId="0">#REF!</definedName>
    <definedName name="Data">#REF!</definedName>
    <definedName name="DEF_I_U_Q_ATUAL">#N/A</definedName>
    <definedName name="DEF_ITEM_ATUAL">#N/A</definedName>
    <definedName name="DEFINE_COMECO">#N/A</definedName>
    <definedName name="DEFINE_Q_ATUAL">#N/A</definedName>
    <definedName name="DEFINE_RANGE">#N/A</definedName>
    <definedName name="DEFINE_U_ATUAL">#N/A</definedName>
    <definedName name="DEL_LINHA">#N/A</definedName>
    <definedName name="df">[5]Serviços!$A$1:$I$65536</definedName>
    <definedName name="DIMENSIONAMENTO_DE_TUBULAÇÃO" localSheetId="0">#REF!</definedName>
    <definedName name="DIMENSIONAMENTO_DE_TUBULAÇÃO">#REF!</definedName>
    <definedName name="DIMENSIONAMENTO_DE_TUBULAÇÃO___0" localSheetId="0">#REF!</definedName>
    <definedName name="DIMENSIONAMENTO_DE_TUBULAÇÃO___0">#REF!</definedName>
    <definedName name="DIMENSIONAMENTO_DE_TUBULAÇÃO___2" localSheetId="0">#REF!</definedName>
    <definedName name="DIMENSIONAMENTO_DE_TUBULAÇÃO___2">#REF!</definedName>
    <definedName name="DT">[6]Dados!$A$6</definedName>
    <definedName name="DTUBOS" localSheetId="0">#REF!</definedName>
    <definedName name="DTUBOS">#REF!</definedName>
    <definedName name="DTUBOS___0" localSheetId="0">#REF!</definedName>
    <definedName name="DTUBOS___0">#REF!</definedName>
    <definedName name="DTUBOS___2" localSheetId="0">#REF!</definedName>
    <definedName name="DTUBOS___2">#REF!</definedName>
    <definedName name="E" localSheetId="0">#REF!</definedName>
    <definedName name="E">#REF!</definedName>
    <definedName name="E_ESQUERDA">#N/A</definedName>
    <definedName name="Edital" localSheetId="0">#REF!</definedName>
    <definedName name="Edital">#REF!</definedName>
    <definedName name="EQPTO" localSheetId="0">#REF!</definedName>
    <definedName name="EQPTO">#REF!</definedName>
    <definedName name="equipamento" localSheetId="0">#REF!</definedName>
    <definedName name="equipamento">#REF!</definedName>
    <definedName name="ERRO">#N/A</definedName>
    <definedName name="Excel_BuiltIn__FilterDatabase_1" localSheetId="0">'[7]REPROGRAMAÇÃO ORÇAMENTO'!#REF!</definedName>
    <definedName name="Excel_BuiltIn__FilterDatabase_1">'[7]REPROGRAMAÇÃO ORÇAMENTO'!#REF!</definedName>
    <definedName name="Excel_BuiltIn__FilterDatabase_13" localSheetId="0">#REF!</definedName>
    <definedName name="Excel_BuiltIn__FilterDatabase_13">#REF!</definedName>
    <definedName name="Excel_BuiltIn__FilterDatabase_14" localSheetId="0">#REF!</definedName>
    <definedName name="Excel_BuiltIn__FilterDatabase_14">#REF!</definedName>
    <definedName name="Excel_BuiltIn__FilterDatabase_15" localSheetId="0">#REF!</definedName>
    <definedName name="Excel_BuiltIn__FilterDatabase_15">#REF!</definedName>
    <definedName name="Excel_BuiltIn__FilterDatabase_16" localSheetId="0">#REF!</definedName>
    <definedName name="Excel_BuiltIn__FilterDatabase_16">#REF!</definedName>
    <definedName name="Excel_BuiltIn__FilterDatabase_17" localSheetId="0">#REF!</definedName>
    <definedName name="Excel_BuiltIn__FilterDatabase_17">#REF!</definedName>
    <definedName name="Excel_BuiltIn__FilterDatabase_18" localSheetId="0">#REF!</definedName>
    <definedName name="Excel_BuiltIn__FilterDatabase_18">#REF!</definedName>
    <definedName name="expansão" localSheetId="0">#REF!</definedName>
    <definedName name="expansão">#REF!</definedName>
    <definedName name="F" localSheetId="0">'[8]REPROGRAMAÇÃO ORÇAMENTO'!#REF!</definedName>
    <definedName name="F">'[8]REPROGRAMAÇÃO ORÇAMENTO'!#REF!</definedName>
    <definedName name="FINAL">#N/A</definedName>
    <definedName name="FUNCAO">#N/A</definedName>
    <definedName name="FUNCAO_1">#N/A</definedName>
    <definedName name="FUNCAO_3">#N/A</definedName>
    <definedName name="FUNCAO_TITULOS">#N/A</definedName>
    <definedName name="GH" localSheetId="0">#REF!</definedName>
    <definedName name="GH">#REF!</definedName>
    <definedName name="Hilfetext">"Bearbeitungsfeld 20"</definedName>
    <definedName name="IA">#N/A</definedName>
    <definedName name="insumos" localSheetId="0">#REF!</definedName>
    <definedName name="insumos">#REF!</definedName>
    <definedName name="ITEM" localSheetId="0">#REF!</definedName>
    <definedName name="ITEM">#REF!</definedName>
    <definedName name="L_">#N/A</definedName>
    <definedName name="Licitante">'[9]2.1.1'!$B$3</definedName>
    <definedName name="lp" localSheetId="0">#REF!</definedName>
    <definedName name="lp">#REF!</definedName>
    <definedName name="Mão_de_Obra" localSheetId="0">#REF!</definedName>
    <definedName name="Mão_de_Obra">#REF!</definedName>
    <definedName name="MAT" localSheetId="0">[1]EQUIP!#REF!</definedName>
    <definedName name="MAT">[1]EQUIP!#REF!</definedName>
    <definedName name="materiais" localSheetId="0">#REF!</definedName>
    <definedName name="materiais">#REF!</definedName>
    <definedName name="MENSAGEM">#N/A</definedName>
    <definedName name="MENSSAGEM_ERRO">#N/A</definedName>
    <definedName name="MO" localSheetId="0">[1]EQUIP!#REF!</definedName>
    <definedName name="MO">[1]EQUIP!#REF!</definedName>
    <definedName name="N_FOLHAS">#N/A</definedName>
    <definedName name="Objeto" localSheetId="0">#REF!</definedName>
    <definedName name="Objeto">#REF!</definedName>
    <definedName name="OI" localSheetId="0" hidden="1">#REF!</definedName>
    <definedName name="OI" hidden="1">#REF!</definedName>
    <definedName name="PL_ABC" localSheetId="0">#REF!</definedName>
    <definedName name="PL_ABC">#REF!</definedName>
    <definedName name="planilha" localSheetId="0">#REF!</definedName>
    <definedName name="planilha">#REF!</definedName>
    <definedName name="Print_Area_MI" localSheetId="0">[10]RESGER!#REF!</definedName>
    <definedName name="Print_Area_MI">[10]RESGER!#REF!</definedName>
    <definedName name="Print_Titles_MI">[10]RESGER!$A$1:$IV$9,[10]RESGER!$E$1:$E$65536</definedName>
    <definedName name="QA">#N/A</definedName>
    <definedName name="reducao" localSheetId="0">#REF!</definedName>
    <definedName name="reducao">#REF!</definedName>
    <definedName name="reducao___0" localSheetId="0">#REF!</definedName>
    <definedName name="reducao___0">#REF!</definedName>
    <definedName name="reducao___2" localSheetId="0">#REF!</definedName>
    <definedName name="reducao___2">#REF!</definedName>
    <definedName name="RES_CPS" localSheetId="0">#REF!</definedName>
    <definedName name="RES_CPS">#REF!</definedName>
    <definedName name="RETORNA_CURSOR">#N/A</definedName>
    <definedName name="SchDialog">"Schaltfläche 10"</definedName>
    <definedName name="SchPrüfen">"Schaltfläche 8"</definedName>
    <definedName name="Serviços">[11]Serviços!$A$1:$I$65536</definedName>
    <definedName name="SOBE_ATE_I_0">#N/A</definedName>
    <definedName name="STOP">#N/A</definedName>
    <definedName name="STOP_3">#N/A</definedName>
    <definedName name="SUB_91">#N/A</definedName>
    <definedName name="SUB_92">#N/A</definedName>
    <definedName name="SUB_93">#N/A</definedName>
    <definedName name="SUB_94">#N/A</definedName>
    <definedName name="SUB_95">#N/A</definedName>
    <definedName name="SUB_96">#N/A</definedName>
    <definedName name="SUB_97">#N/A</definedName>
    <definedName name="SUB_SI">#N/A</definedName>
    <definedName name="SUCCAO" localSheetId="0">#REF!</definedName>
    <definedName name="SUCCAO">#REF!</definedName>
    <definedName name="SUCCAO___0" localSheetId="0">#REF!</definedName>
    <definedName name="SUCCAO___0">#REF!</definedName>
    <definedName name="SUCCAO___2" localSheetId="0">#REF!</definedName>
    <definedName name="SUCCAO___2">#REF!</definedName>
    <definedName name="TABELA" localSheetId="0">#REF!</definedName>
    <definedName name="TABELA">#REF!</definedName>
    <definedName name="tabtubo" localSheetId="0">#REF!</definedName>
    <definedName name="tabtubo">#REF!</definedName>
    <definedName name="tabtubo___0" localSheetId="0">#REF!</definedName>
    <definedName name="tabtubo___0">#REF!</definedName>
    <definedName name="tabtubo___2" localSheetId="0">#REF!</definedName>
    <definedName name="tabtubo___2">#REF!</definedName>
    <definedName name="TABTUBOMM" localSheetId="0">#REF!</definedName>
    <definedName name="TABTUBOMM">#REF!</definedName>
    <definedName name="TABTUBOMM___0" localSheetId="0">#REF!</definedName>
    <definedName name="TABTUBOMM___0">#REF!</definedName>
    <definedName name="TABTUBOMM___2" localSheetId="0">#REF!</definedName>
    <definedName name="TABTUBOMM___2">#REF!</definedName>
    <definedName name="_xlnm.Print_Titles" localSheetId="0">'ORCAMENTO '!$2:$13</definedName>
    <definedName name="_xlnm.Print_Titles" localSheetId="1">'ORCAMENTO PREÇO'!$2:$15</definedName>
    <definedName name="total" localSheetId="0">#REF!</definedName>
    <definedName name="total">#REF!</definedName>
    <definedName name="Tubos_PRFV" localSheetId="0">#REF!</definedName>
    <definedName name="Tubos_PRFV">#REF!</definedName>
    <definedName name="Tubos_PRFV___0" localSheetId="0">#REF!</definedName>
    <definedName name="Tubos_PRFV___0">#REF!</definedName>
    <definedName name="Tubos_PRFV___2" localSheetId="0">#REF!</definedName>
    <definedName name="Tubos_PRFV___2">#REF!</definedName>
    <definedName name="UA">#N/A</definedName>
    <definedName name="VALOR">#N/A</definedName>
    <definedName name="VALOR_1">#N/A</definedName>
    <definedName name="VALOR_2">#N/A</definedName>
    <definedName name="vasos.xlx" localSheetId="0">#REF!</definedName>
    <definedName name="vasos.xlx">#REF!</definedName>
    <definedName name="VAZAO" localSheetId="0">#REF!</definedName>
    <definedName name="VAZAO">#REF!</definedName>
    <definedName name="VAZAO___0" localSheetId="0">#REF!</definedName>
    <definedName name="VAZAO___0">#REF!</definedName>
    <definedName name="VAZAO___2" localSheetId="0">#REF!</definedName>
    <definedName name="VAZAO___2">#REF!</definedName>
    <definedName name="VERIFICA_SI">#N/A</definedName>
    <definedName name="x" localSheetId="0">#REF!</definedName>
    <definedName name="x">#REF!</definedName>
    <definedName name="Z" localSheetId="0">#REF!</definedName>
    <definedName name="Z">#REF!</definedName>
  </definedNames>
  <calcPr calcId="124519"/>
</workbook>
</file>

<file path=xl/calcChain.xml><?xml version="1.0" encoding="utf-8"?>
<calcChain xmlns="http://schemas.openxmlformats.org/spreadsheetml/2006/main">
  <c r="E18" i="18"/>
  <c r="G18" s="1"/>
  <c r="E17"/>
  <c r="G17" s="1"/>
  <c r="E16"/>
  <c r="G16" s="1"/>
  <c r="E15"/>
  <c r="G15" s="1"/>
  <c r="E14"/>
  <c r="G14" s="1"/>
  <c r="E13"/>
  <c r="G13" s="1"/>
  <c r="C18"/>
  <c r="C17"/>
  <c r="C16"/>
  <c r="C15"/>
  <c r="C14"/>
  <c r="C13"/>
  <c r="J51" i="13"/>
  <c r="J22"/>
  <c r="J29"/>
  <c r="J36"/>
  <c r="J39"/>
  <c r="J47"/>
  <c r="J50"/>
  <c r="G19" i="18" l="1"/>
  <c r="G20" s="1"/>
  <c r="E19"/>
  <c r="F14" s="1"/>
  <c r="F18" l="1"/>
  <c r="F13"/>
  <c r="F17"/>
  <c r="F15"/>
  <c r="F16"/>
  <c r="F19" l="1"/>
  <c r="H44" i="13" l="1"/>
  <c r="H42"/>
  <c r="H21"/>
  <c r="H20"/>
  <c r="H24"/>
  <c r="G21"/>
  <c r="I24" l="1"/>
  <c r="J27"/>
  <c r="I27"/>
  <c r="H27"/>
  <c r="J43"/>
  <c r="J44"/>
  <c r="J45"/>
  <c r="J41"/>
  <c r="I45"/>
  <c r="H45"/>
  <c r="I44"/>
  <c r="H43"/>
  <c r="I43" s="1"/>
  <c r="I42"/>
  <c r="J42" s="1"/>
  <c r="I41"/>
  <c r="H41"/>
  <c r="I35"/>
  <c r="J35" s="1"/>
  <c r="I32" l="1"/>
  <c r="J32" s="1"/>
  <c r="I34"/>
  <c r="J34" s="1"/>
  <c r="I33"/>
  <c r="J33" s="1"/>
  <c r="H38"/>
  <c r="I38" s="1"/>
  <c r="J38" s="1"/>
  <c r="H28"/>
  <c r="H46"/>
  <c r="I46" s="1"/>
  <c r="J46" s="1"/>
  <c r="I21"/>
  <c r="J21" s="1"/>
  <c r="I20"/>
  <c r="J20" s="1"/>
  <c r="H19"/>
  <c r="I19" s="1"/>
  <c r="J19" s="1"/>
  <c r="J24"/>
  <c r="H49"/>
  <c r="I49" s="1"/>
  <c r="J49" s="1"/>
  <c r="H25"/>
  <c r="I25" s="1"/>
  <c r="H26" l="1"/>
  <c r="I26" s="1"/>
  <c r="J25"/>
  <c r="I28" l="1"/>
  <c r="J28" s="1"/>
  <c r="J26"/>
</calcChain>
</file>

<file path=xl/sharedStrings.xml><?xml version="1.0" encoding="utf-8"?>
<sst xmlns="http://schemas.openxmlformats.org/spreadsheetml/2006/main" count="244" uniqueCount="154">
  <si>
    <t>DESCRIÇÃO</t>
  </si>
  <si>
    <t>m²</t>
  </si>
  <si>
    <t>CÓDIGO</t>
  </si>
  <si>
    <t>1.1</t>
  </si>
  <si>
    <t>SERVIÇOS</t>
  </si>
  <si>
    <t>SERVIÇOS PRELIMINARES</t>
  </si>
  <si>
    <t>ITEM</t>
  </si>
  <si>
    <t>REFERÊNCIA DE PREÇO</t>
  </si>
  <si>
    <t>QUANT.</t>
  </si>
  <si>
    <t>PREÇO UNITÁRIO</t>
  </si>
  <si>
    <t>PREÇO TOTAL COM BDI</t>
  </si>
  <si>
    <t>SEM BDI</t>
  </si>
  <si>
    <t>COM BDI</t>
  </si>
  <si>
    <t>ORÇAMENTO DE OBRAS CIVIS</t>
  </si>
  <si>
    <t>1.2</t>
  </si>
  <si>
    <t>UNID.</t>
  </si>
  <si>
    <t>TOTAL GERAL DO ORÇAMENTO</t>
  </si>
  <si>
    <t>SECRETARIA MUNICIPAL DE SAÚDE</t>
  </si>
  <si>
    <t>Bairro Sete de Setembro  - Gaspar/SC</t>
  </si>
  <si>
    <t xml:space="preserve">Avenida Olga Wehmuth, 151 </t>
  </si>
  <si>
    <t>m</t>
  </si>
  <si>
    <t>IPPUJ</t>
  </si>
  <si>
    <t>BDI 26,85%</t>
  </si>
  <si>
    <t>SINAPI</t>
  </si>
  <si>
    <t>Valores unitários obtidos na tabela do CCOP (IPPUJ/Joinville) Dezembro/2015 - Incluso B.D.I de 26,85% + Correção INCC até Junho de 2018 (13,04%) - Coleta Dados (https://br.advfn.com/indicadores/incc).</t>
  </si>
  <si>
    <t>Correção CCOP</t>
  </si>
  <si>
    <t xml:space="preserve">BDI </t>
  </si>
  <si>
    <t xml:space="preserve">Testeira em madeira de cambará com acabamento ondulado </t>
  </si>
  <si>
    <t>C10.36.36.05.015</t>
  </si>
  <si>
    <t xml:space="preserve">Forro em madeira tipo lambri, fixados em caibros de 5X10 cm </t>
  </si>
  <si>
    <t>C10.52.10.05.030</t>
  </si>
  <si>
    <t>SERVIÇO DE REFORMA DE COBERTURA</t>
  </si>
  <si>
    <t>C10.38.22.30.005</t>
  </si>
  <si>
    <t>C10.36.22.05.005</t>
  </si>
  <si>
    <t>Telha trapezoidal de alumínio esp: 0,5mm, pintada ou envernizada 2
faces</t>
  </si>
  <si>
    <t>C10.36.20.12.010</t>
  </si>
  <si>
    <t xml:space="preserve">Remoção de telhas, de fibrocimento, metálica e cerâmica, de forma manual, sem reaproveitamento. af_12/2017 </t>
  </si>
  <si>
    <t>Desmonte de forro de lambri em madeira</t>
  </si>
  <si>
    <t>C20.05.05.20.015</t>
  </si>
  <si>
    <t>REFORMA DA COBERTURA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</si>
  <si>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</si>
  <si>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</si>
  <si>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</si>
  <si>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</si>
  <si>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</si>
  <si>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</si>
  <si>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</si>
  <si>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</si>
  <si>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SERVIÇOS INICIAIS</t>
  </si>
  <si>
    <t>COBERTURA</t>
  </si>
  <si>
    <t>3.</t>
  </si>
  <si>
    <t>LIMPEZA GERAL</t>
  </si>
  <si>
    <t>2.</t>
  </si>
  <si>
    <t>1.</t>
  </si>
  <si>
    <t>3.1</t>
  </si>
  <si>
    <t>SUB TOTAL 01:</t>
  </si>
  <si>
    <t>SUB TOTAL 02:</t>
  </si>
  <si>
    <t>SUB TOTAL 03:</t>
  </si>
  <si>
    <t>un.</t>
  </si>
  <si>
    <t>Obs.:</t>
  </si>
  <si>
    <t>1) Valores em reais</t>
  </si>
  <si>
    <t xml:space="preserve">2) Todos os serviços descritos incluem o fornecimento de materiais e seus respectivos acessórios, exceto quando especificado o contrário </t>
  </si>
  <si>
    <r>
      <rPr>
        <sz val="11"/>
        <rFont val="Calibri"/>
        <family val="2"/>
        <scheme val="minor"/>
      </rPr>
      <t>3) A planilha orçamentária e os projetos referentes aos serviços descritos são partes integrantes de um mesmo objeto e se complementam.  No caso de eventuais contradições entre eles, caberá à FISCALIZAÇÃO, em conjunto com o autor dos projetos, sanar essas divergências.</t>
    </r>
    <r>
      <rPr>
        <sz val="8"/>
        <rFont val="Arial"/>
        <family val="2"/>
      </rPr>
      <t xml:space="preserve">
</t>
    </r>
  </si>
  <si>
    <t>Estrutura metálica para cobertura fixada em edificação existente, com vão de 5 metros, em aço pintado com tinta epoxi, longarinas com espaçamento de 1 metro para apoio das telhas, pilares de apoio com sapatas de concreto armado, incluso materiais necessários para fixação, serviços gerais em alvenaria e pintura de acabamento. Incluso projeto de estrutura metálica e as devidas ART's de projeto, fornecimento e montagem fornecida por engenheiro mecânico.</t>
  </si>
  <si>
    <t>COBERTURA NOVA</t>
  </si>
  <si>
    <t>2.1.</t>
  </si>
  <si>
    <t>2.2</t>
  </si>
  <si>
    <t>2.3</t>
  </si>
  <si>
    <t>2.4</t>
  </si>
  <si>
    <t>Remoção de telhas.</t>
  </si>
  <si>
    <t>Remoção de forro de lambri em madeira.</t>
  </si>
  <si>
    <t>Remoção de testeira em madeira.</t>
  </si>
  <si>
    <t>Reparo de caibros em madeira (reparo em 15% da área efetiva).</t>
  </si>
  <si>
    <t>Limpeza geral.</t>
  </si>
  <si>
    <t xml:space="preserve">Forro em madeira tipo lambri, fixados em caibros de 5X10 cm, incluso fornecimento e instalação. </t>
  </si>
  <si>
    <t xml:space="preserve">Telha trapezoidal de aluzinco, TP 40,  espessura de 0,5 mm, incluso fornecimento e instalação. </t>
  </si>
  <si>
    <t xml:space="preserve">Testeira em madeira de cambará, com seção 20 cm x 2,5 cm, incluso fornecimento e instalação. </t>
  </si>
  <si>
    <t xml:space="preserve">Calha de alumínio (espessura: 0,7mm), desenvolvimento de 50 cm, incluso fornecimento e instalação. </t>
  </si>
  <si>
    <t xml:space="preserve">Telha termoacústica trapezoidal 40 mm (Telha PU bandeja) com pingadeira 50 mm, incluso fornecimento e instalação. </t>
  </si>
  <si>
    <t xml:space="preserve">Rufo superior, (espessura: 0,7 mm), incluso fornecimento e instalação. </t>
  </si>
  <si>
    <t xml:space="preserve">Calha de alumínio, (espessura: 0,7 mm), incluso fornecimento e instalação. </t>
  </si>
  <si>
    <t>Gaspar (SC), 03 de setembro de 2018.</t>
  </si>
  <si>
    <t>C20.05.10.35.034</t>
  </si>
  <si>
    <t xml:space="preserve">Calha de alumínio (espessura: 0,7mm / desenvolvimento: 50,00cm) -
colocado </t>
  </si>
  <si>
    <t>kg</t>
  </si>
  <si>
    <t>C25.10.15.05.005</t>
  </si>
  <si>
    <t>2.1</t>
  </si>
  <si>
    <t>COBERTURA METÁLICA</t>
  </si>
  <si>
    <t xml:space="preserve">Telha sanduíche pré-pintada 01 face com enchimento em poliuretano de 35mm, largura de 1000mm e espessura de 0,5mm, incluso fornecimento e instalação. </t>
  </si>
  <si>
    <t>Estruturas metálicas em aço, inclusive  fornecimento, fabricação, galvanização e uma demão de tinta epóxi de ferro com 2,5 mm de espessura (Detalhamento pranchas).</t>
  </si>
  <si>
    <t>m³</t>
  </si>
  <si>
    <t>Escavação manual de vala para sapata, com previsão de fôrma.</t>
  </si>
  <si>
    <t xml:space="preserve">Impermeabilização de estruturas enterradas, com tinta asfáltica, duas demãos. </t>
  </si>
  <si>
    <t xml:space="preserve"> 74106/001</t>
  </si>
  <si>
    <t>FUNDAÇÃO</t>
  </si>
  <si>
    <t>ESTRUTURA METÁLICA</t>
  </si>
  <si>
    <t>2.1.1</t>
  </si>
  <si>
    <t>2.1.2</t>
  </si>
  <si>
    <t>2.1.3</t>
  </si>
  <si>
    <t>2.2.1</t>
  </si>
  <si>
    <t>Execução de sapata em concreto armado, fck: 25 Mpa.</t>
  </si>
  <si>
    <t>SERVIÇO DE REFORMA DE COBERTURA E IMPLANTAÇÃO DE COBERTURA METÁLICA</t>
  </si>
  <si>
    <t>Reaterro manual apiloado com soquete.</t>
  </si>
  <si>
    <t>2.1.4</t>
  </si>
  <si>
    <t>DRENAGEM DE ÁGUAS PLUVIAIS</t>
  </si>
  <si>
    <t>I16.10.05.05.1050</t>
  </si>
  <si>
    <t>Tubo PVC Série R PBV p/ esg ou águas pluviais predial dn 100mm .</t>
  </si>
  <si>
    <t>Joelho 90 graus, pvc, serie r, água pluvial, dn 100 mm, junta elástica, fornecido e instalado em condutores verticais de águas pluviais.</t>
  </si>
  <si>
    <t>Anel borracha p/ tubulação PVC PBA Ø 100mm</t>
  </si>
  <si>
    <t>C10.72.15.05.009</t>
  </si>
  <si>
    <t>Rufo em chapa de aço galvanizado número 24, corte de 25 cm, incluso transporte vertical</t>
  </si>
  <si>
    <t xml:space="preserve">I05.80.10.25.012 </t>
  </si>
  <si>
    <t>unid</t>
  </si>
  <si>
    <t>Contra-rufo em alumínio esp: 0,7 mm, desenvolvimento 25 cm, embutido na parede existente</t>
  </si>
  <si>
    <t>2.3.1</t>
  </si>
  <si>
    <t>2.3.2</t>
  </si>
  <si>
    <t>2.3.3</t>
  </si>
  <si>
    <t>2.3.4</t>
  </si>
  <si>
    <t>2.3.5</t>
  </si>
  <si>
    <t>2.3.6</t>
  </si>
  <si>
    <t>2.4.1</t>
  </si>
  <si>
    <t>REMOÇÃO DOS MATERIAIS</t>
  </si>
  <si>
    <t>INSTALAÇÃO DOS MATERIAIS</t>
  </si>
  <si>
    <t>I05.75.31.05.005</t>
  </si>
  <si>
    <t xml:space="preserve">Caibro de Itaúba 5x10cm </t>
  </si>
  <si>
    <t>1.2.5</t>
  </si>
  <si>
    <t>BASE: SINAPI AGOSTO/2018 - MÃO DE OBRA/MATERIAL</t>
  </si>
  <si>
    <t>Gaspar (SC), 06 de novembro de 2018.</t>
  </si>
  <si>
    <t xml:space="preserve">Valores unitários obtidos na tabela do SINAPI (Florianópolis) - Agosto de 2018 sem desoneração - Incluso B.D.I de  26,85% </t>
  </si>
  <si>
    <t>C10.38.22.30.006</t>
  </si>
  <si>
    <t>Remoção diversas em madeira (testeira e 15% dos caibros)</t>
  </si>
  <si>
    <t xml:space="preserve"> ESTIMATIVA DE ORÇAMENTO DE OBRAS CIVIS</t>
  </si>
  <si>
    <t xml:space="preserve">CRONOGRAMA - FÍSICO FINANCEIRO </t>
  </si>
  <si>
    <t>DESCRIMAÇÃO DOS SERVIÇOS</t>
  </si>
  <si>
    <t xml:space="preserve">VALOR </t>
  </si>
  <si>
    <t>PESO</t>
  </si>
  <si>
    <t>CRONOGRAMA DE EXECUÇÃO</t>
  </si>
  <si>
    <t>TOTAL</t>
  </si>
  <si>
    <t>(%)</t>
  </si>
  <si>
    <t>MÊS 01</t>
  </si>
  <si>
    <t>VALOR PARCIAL</t>
  </si>
  <si>
    <t>VALOR ACUMULADO</t>
  </si>
  <si>
    <t>SUB-TOTAL:</t>
  </si>
  <si>
    <t>OBS: Valores em reais</t>
  </si>
  <si>
    <t>Prazo de execução: 30 dias</t>
  </si>
  <si>
    <t>GASPAR, 07 DE NOVEMBRO DE 2018</t>
  </si>
  <si>
    <t xml:space="preserve">____________________________                                        </t>
  </si>
  <si>
    <t xml:space="preserve">            Jéssica Machado</t>
  </si>
  <si>
    <t xml:space="preserve">            Engenheira Civil </t>
  </si>
  <si>
    <t xml:space="preserve">        CREA/SC - 158328-1</t>
  </si>
  <si>
    <t xml:space="preserve">  Jéssica Machado</t>
  </si>
  <si>
    <t xml:space="preserve">                                                          </t>
  </si>
  <si>
    <t xml:space="preserve">Engenheira Civil </t>
  </si>
  <si>
    <t>CREA/SC - 158328-1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</si>
</sst>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[$€-2]* #,##0.00_);_([$€-2]* \(#,##0.00\);_([$€-2]* &quot;-&quot;??_)"/>
    <numFmt numFmtId="168" formatCode="0.000000"/>
    <numFmt numFmtId="169" formatCode="#,##0.000"/>
    <numFmt numFmtId="170" formatCode="_(&quot;R$ &quot;* #,##0_);_(&quot;R$ &quot;* \(#,##0\);_(&quot;R$ &quot;* &quot;-&quot;_);_(@_)"/>
    <numFmt numFmtId="171" formatCode="_(* #,##0.000_);_(* \(#,##0.000\);_(* &quot;-&quot;??_);_(@_)"/>
    <numFmt numFmtId="172" formatCode="_(* #,##0.00_);_(* \(#,##0.00\);_(* \-??_);_(@_)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6">
    <xf numFmtId="0" fontId="0" fillId="0" borderId="0"/>
    <xf numFmtId="0" fontId="2" fillId="0" borderId="0"/>
    <xf numFmtId="0" fontId="2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ont="0"/>
    <xf numFmtId="0" fontId="2" fillId="0" borderId="0" applyFont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165" fontId="4" fillId="0" borderId="0" xfId="5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0" xfId="5" applyNumberFormat="1" applyFont="1" applyFill="1" applyBorder="1" applyAlignment="1">
      <alignment horizontal="center" vertical="center" wrapText="1"/>
    </xf>
    <xf numFmtId="165" fontId="2" fillId="0" borderId="0" xfId="5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5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4" xfId="5" applyNumberFormat="1" applyFont="1" applyFill="1" applyBorder="1" applyAlignment="1">
      <alignment vertical="center" wrapText="1"/>
    </xf>
    <xf numFmtId="0" fontId="10" fillId="0" borderId="7" xfId="5" applyNumberFormat="1" applyFont="1" applyFill="1" applyBorder="1" applyAlignment="1">
      <alignment vertical="center" wrapText="1"/>
    </xf>
    <xf numFmtId="0" fontId="10" fillId="0" borderId="8" xfId="5" applyNumberFormat="1" applyFont="1" applyFill="1" applyBorder="1" applyAlignment="1">
      <alignment vertical="center" wrapText="1"/>
    </xf>
    <xf numFmtId="0" fontId="10" fillId="0" borderId="9" xfId="5" applyNumberFormat="1" applyFont="1" applyFill="1" applyBorder="1" applyAlignment="1">
      <alignment vertical="center" wrapText="1"/>
    </xf>
    <xf numFmtId="0" fontId="4" fillId="0" borderId="0" xfId="5" applyNumberFormat="1" applyFont="1" applyFill="1" applyBorder="1" applyAlignment="1">
      <alignment vertical="center" wrapText="1"/>
    </xf>
    <xf numFmtId="10" fontId="10" fillId="0" borderId="2" xfId="5" applyNumberFormat="1" applyFont="1" applyFill="1" applyBorder="1" applyAlignment="1">
      <alignment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2" borderId="7" xfId="5" applyFont="1" applyFill="1" applyBorder="1" applyAlignment="1">
      <alignment horizontal="center" vertical="center"/>
    </xf>
    <xf numFmtId="0" fontId="11" fillId="2" borderId="8" xfId="5" applyFont="1" applyFill="1" applyBorder="1" applyAlignment="1">
      <alignment horizontal="center" vertical="center"/>
    </xf>
    <xf numFmtId="0" fontId="11" fillId="2" borderId="8" xfId="5" applyNumberFormat="1" applyFont="1" applyFill="1" applyBorder="1" applyAlignment="1">
      <alignment horizontal="left" vertical="center"/>
    </xf>
    <xf numFmtId="0" fontId="11" fillId="2" borderId="8" xfId="5" applyFont="1" applyFill="1" applyBorder="1" applyAlignment="1">
      <alignment horizontal="right" vertical="center"/>
    </xf>
    <xf numFmtId="0" fontId="11" fillId="2" borderId="8" xfId="5" applyFont="1" applyFill="1" applyBorder="1" applyAlignment="1">
      <alignment vertical="center"/>
    </xf>
    <xf numFmtId="0" fontId="11" fillId="2" borderId="9" xfId="5" applyFont="1" applyFill="1" applyBorder="1" applyAlignment="1">
      <alignment horizontal="center" vertical="center"/>
    </xf>
    <xf numFmtId="165" fontId="11" fillId="2" borderId="9" xfId="8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0" fontId="2" fillId="0" borderId="2" xfId="9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5" fontId="2" fillId="0" borderId="2" xfId="7" applyFont="1" applyFill="1" applyBorder="1" applyAlignment="1" applyProtection="1">
      <alignment horizontal="right" vertical="center" wrapText="1"/>
      <protection locked="0"/>
    </xf>
    <xf numFmtId="165" fontId="2" fillId="0" borderId="2" xfId="7" applyNumberFormat="1" applyFont="1" applyFill="1" applyBorder="1" applyAlignment="1">
      <alignment horizontal="center" vertical="center" wrapText="1"/>
    </xf>
    <xf numFmtId="165" fontId="2" fillId="0" borderId="2" xfId="7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left" vertical="center" wrapText="1"/>
    </xf>
    <xf numFmtId="2" fontId="12" fillId="0" borderId="2" xfId="0" applyNumberFormat="1" applyFont="1" applyBorder="1" applyAlignment="1">
      <alignment vertical="center"/>
    </xf>
    <xf numFmtId="0" fontId="2" fillId="0" borderId="2" xfId="1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65" fontId="2" fillId="4" borderId="0" xfId="5" applyNumberFormat="1" applyFont="1" applyFill="1" applyBorder="1" applyAlignment="1">
      <alignment horizontal="center" vertical="center" wrapText="1"/>
    </xf>
    <xf numFmtId="165" fontId="11" fillId="3" borderId="9" xfId="8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3" borderId="2" xfId="7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/>
    </xf>
    <xf numFmtId="165" fontId="4" fillId="0" borderId="0" xfId="5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165" fontId="4" fillId="0" borderId="2" xfId="5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5" fillId="4" borderId="2" xfId="5" applyFont="1" applyFill="1" applyBorder="1" applyAlignment="1">
      <alignment horizontal="left" vertical="center"/>
    </xf>
    <xf numFmtId="0" fontId="5" fillId="3" borderId="7" xfId="5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165" fontId="4" fillId="0" borderId="12" xfId="5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2" fontId="2" fillId="3" borderId="2" xfId="1" applyNumberFormat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9" fillId="0" borderId="2" xfId="5" applyFont="1" applyFill="1" applyBorder="1" applyAlignment="1">
      <alignment horizontal="center" vertical="center" wrapText="1"/>
    </xf>
    <xf numFmtId="165" fontId="9" fillId="0" borderId="2" xfId="7" applyFont="1" applyFill="1" applyBorder="1" applyAlignment="1" applyProtection="1">
      <alignment horizontal="right" vertical="center" wrapText="1"/>
      <protection locked="0"/>
    </xf>
    <xf numFmtId="165" fontId="9" fillId="0" borderId="2" xfId="7" applyNumberFormat="1" applyFont="1" applyFill="1" applyBorder="1" applyAlignment="1">
      <alignment horizontal="center" vertical="center" wrapText="1"/>
    </xf>
    <xf numFmtId="165" fontId="9" fillId="0" borderId="2" xfId="7" applyNumberFormat="1" applyFont="1" applyFill="1" applyBorder="1" applyAlignment="1">
      <alignment horizontal="right" vertical="center" wrapText="1"/>
    </xf>
    <xf numFmtId="0" fontId="9" fillId="0" borderId="2" xfId="1" applyNumberFormat="1" applyFont="1" applyFill="1" applyBorder="1" applyAlignment="1">
      <alignment vertical="center" wrapText="1"/>
    </xf>
    <xf numFmtId="0" fontId="1" fillId="0" borderId="0" xfId="0" applyFont="1"/>
    <xf numFmtId="0" fontId="1" fillId="0" borderId="2" xfId="0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0" fontId="9" fillId="0" borderId="2" xfId="9" applyNumberFormat="1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165" fontId="9" fillId="0" borderId="10" xfId="7" applyFont="1" applyFill="1" applyBorder="1" applyAlignment="1" applyProtection="1">
      <alignment horizontal="right" vertical="center" wrapText="1"/>
      <protection locked="0"/>
    </xf>
    <xf numFmtId="165" fontId="9" fillId="0" borderId="10" xfId="7" applyNumberFormat="1" applyFont="1" applyFill="1" applyBorder="1" applyAlignment="1">
      <alignment horizontal="center" vertical="center" wrapText="1"/>
    </xf>
    <xf numFmtId="165" fontId="9" fillId="0" borderId="10" xfId="7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171" fontId="9" fillId="0" borderId="2" xfId="7" applyNumberFormat="1" applyFont="1" applyFill="1" applyBorder="1" applyAlignment="1" applyProtection="1">
      <alignment horizontal="right" vertical="center" wrapText="1"/>
      <protection locked="0"/>
    </xf>
    <xf numFmtId="165" fontId="9" fillId="0" borderId="2" xfId="5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1" xfId="5" applyNumberFormat="1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 wrapText="1"/>
    </xf>
    <xf numFmtId="0" fontId="9" fillId="0" borderId="1" xfId="5" applyNumberFormat="1" applyFont="1" applyFill="1" applyBorder="1" applyAlignment="1">
      <alignment horizontal="left" vertical="center" wrapText="1"/>
    </xf>
    <xf numFmtId="165" fontId="9" fillId="0" borderId="1" xfId="7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2" fontId="0" fillId="0" borderId="0" xfId="0" applyNumberFormat="1"/>
    <xf numFmtId="2" fontId="0" fillId="0" borderId="2" xfId="0" applyNumberFormat="1" applyBorder="1" applyAlignment="1">
      <alignment horizontal="right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0" fontId="16" fillId="2" borderId="2" xfId="5" applyNumberFormat="1" applyFont="1" applyFill="1" applyBorder="1" applyAlignment="1">
      <alignment horizontal="center" vertical="center" wrapText="1"/>
    </xf>
    <xf numFmtId="0" fontId="9" fillId="2" borderId="8" xfId="5" applyNumberFormat="1" applyFont="1" applyFill="1" applyBorder="1" applyAlignment="1">
      <alignment vertical="center" wrapText="1"/>
    </xf>
    <xf numFmtId="0" fontId="9" fillId="2" borderId="9" xfId="5" applyNumberFormat="1" applyFont="1" applyFill="1" applyBorder="1" applyAlignment="1">
      <alignment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9" fillId="2" borderId="0" xfId="5" applyFont="1" applyFill="1" applyBorder="1" applyAlignment="1">
      <alignment horizontal="center" vertical="center" wrapText="1"/>
    </xf>
    <xf numFmtId="165" fontId="9" fillId="2" borderId="0" xfId="7" applyFont="1" applyFill="1" applyBorder="1" applyAlignment="1" applyProtection="1">
      <alignment horizontal="right" vertical="center" wrapText="1"/>
      <protection locked="0"/>
    </xf>
    <xf numFmtId="2" fontId="1" fillId="2" borderId="0" xfId="0" applyNumberFormat="1" applyFont="1" applyFill="1" applyBorder="1" applyAlignment="1">
      <alignment vertical="center"/>
    </xf>
    <xf numFmtId="165" fontId="9" fillId="2" borderId="0" xfId="7" applyNumberFormat="1" applyFont="1" applyFill="1" applyBorder="1" applyAlignment="1">
      <alignment horizontal="center" vertical="center" wrapText="1"/>
    </xf>
    <xf numFmtId="165" fontId="9" fillId="2" borderId="0" xfId="7" applyNumberFormat="1" applyFont="1" applyFill="1" applyBorder="1" applyAlignment="1">
      <alignment horizontal="right" vertical="center" wrapText="1"/>
    </xf>
    <xf numFmtId="0" fontId="16" fillId="2" borderId="8" xfId="5" applyNumberFormat="1" applyFont="1" applyFill="1" applyBorder="1" applyAlignment="1">
      <alignment vertical="center" wrapText="1"/>
    </xf>
    <xf numFmtId="165" fontId="16" fillId="2" borderId="9" xfId="5" applyNumberFormat="1" applyFont="1" applyFill="1" applyBorder="1" applyAlignment="1">
      <alignment vertical="center" wrapText="1"/>
    </xf>
    <xf numFmtId="0" fontId="9" fillId="2" borderId="7" xfId="1" applyFont="1" applyFill="1" applyBorder="1" applyAlignment="1">
      <alignment vertical="center" wrapText="1"/>
    </xf>
    <xf numFmtId="0" fontId="9" fillId="2" borderId="8" xfId="1" applyFont="1" applyFill="1" applyBorder="1" applyAlignment="1">
      <alignment vertical="center" wrapText="1"/>
    </xf>
    <xf numFmtId="0" fontId="16" fillId="2" borderId="8" xfId="1" applyFont="1" applyFill="1" applyBorder="1" applyAlignment="1">
      <alignment vertical="center" wrapText="1"/>
    </xf>
    <xf numFmtId="165" fontId="9" fillId="2" borderId="8" xfId="7" applyNumberFormat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vertical="center" wrapText="1"/>
    </xf>
    <xf numFmtId="0" fontId="16" fillId="2" borderId="13" xfId="5" applyNumberFormat="1" applyFont="1" applyFill="1" applyBorder="1" applyAlignment="1">
      <alignment horizontal="center" vertical="center" wrapText="1"/>
    </xf>
    <xf numFmtId="0" fontId="16" fillId="2" borderId="8" xfId="5" applyNumberFormat="1" applyFont="1" applyFill="1" applyBorder="1" applyAlignment="1">
      <alignment horizontal="left" vertical="center" wrapText="1"/>
    </xf>
    <xf numFmtId="165" fontId="9" fillId="2" borderId="8" xfId="5" applyNumberFormat="1" applyFont="1" applyFill="1" applyBorder="1" applyAlignment="1">
      <alignment horizontal="center" vertical="center" wrapText="1"/>
    </xf>
    <xf numFmtId="165" fontId="9" fillId="2" borderId="9" xfId="5" applyNumberFormat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vertical="center" wrapText="1"/>
    </xf>
    <xf numFmtId="0" fontId="9" fillId="2" borderId="8" xfId="5" applyFont="1" applyFill="1" applyBorder="1" applyAlignment="1">
      <alignment horizontal="center" vertical="center" wrapText="1"/>
    </xf>
    <xf numFmtId="165" fontId="9" fillId="2" borderId="8" xfId="7" applyFont="1" applyFill="1" applyBorder="1" applyAlignment="1" applyProtection="1">
      <alignment horizontal="right" vertical="center" wrapText="1"/>
      <protection locked="0"/>
    </xf>
    <xf numFmtId="165" fontId="9" fillId="2" borderId="9" xfId="7" applyNumberFormat="1" applyFont="1" applyFill="1" applyBorder="1" applyAlignment="1">
      <alignment horizontal="right" vertical="center" wrapText="1"/>
    </xf>
    <xf numFmtId="165" fontId="2" fillId="2" borderId="2" xfId="5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15" fillId="0" borderId="11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4" fillId="0" borderId="11" xfId="5" applyNumberFormat="1" applyFont="1" applyFill="1" applyBorder="1" applyAlignment="1">
      <alignment horizontal="left" vertical="center" wrapText="1"/>
    </xf>
    <xf numFmtId="0" fontId="4" fillId="0" borderId="0" xfId="5" applyNumberFormat="1" applyFont="1" applyFill="1" applyBorder="1" applyAlignment="1">
      <alignment horizontal="left" vertical="center" wrapText="1"/>
    </xf>
    <xf numFmtId="0" fontId="4" fillId="0" borderId="12" xfId="5" applyNumberFormat="1" applyFont="1" applyFill="1" applyBorder="1" applyAlignment="1">
      <alignment horizontal="left" vertical="center" wrapText="1"/>
    </xf>
    <xf numFmtId="0" fontId="4" fillId="0" borderId="13" xfId="5" applyNumberFormat="1" applyFont="1" applyFill="1" applyBorder="1" applyAlignment="1">
      <alignment horizontal="left" vertical="center" wrapText="1"/>
    </xf>
    <xf numFmtId="0" fontId="4" fillId="0" borderId="6" xfId="5" applyNumberFormat="1" applyFont="1" applyFill="1" applyBorder="1" applyAlignment="1">
      <alignment horizontal="left" vertical="center" wrapText="1"/>
    </xf>
    <xf numFmtId="0" fontId="4" fillId="0" borderId="14" xfId="5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left" vertical="center" wrapText="1"/>
    </xf>
    <xf numFmtId="0" fontId="10" fillId="2" borderId="10" xfId="6" applyFont="1" applyFill="1" applyBorder="1" applyAlignment="1">
      <alignment horizontal="left" vertical="center" wrapText="1"/>
    </xf>
    <xf numFmtId="0" fontId="10" fillId="2" borderId="10" xfId="6" applyNumberFormat="1" applyFont="1" applyFill="1" applyBorder="1" applyAlignment="1">
      <alignment horizontal="center" vertical="center" wrapText="1"/>
    </xf>
    <xf numFmtId="0" fontId="10" fillId="2" borderId="15" xfId="6" applyNumberFormat="1" applyFont="1" applyFill="1" applyBorder="1" applyAlignment="1">
      <alignment horizontal="center" vertical="center" wrapText="1"/>
    </xf>
    <xf numFmtId="0" fontId="10" fillId="2" borderId="1" xfId="6" applyNumberFormat="1" applyFont="1" applyFill="1" applyBorder="1" applyAlignment="1">
      <alignment horizontal="center" vertical="center" wrapText="1"/>
    </xf>
    <xf numFmtId="0" fontId="2" fillId="2" borderId="2" xfId="6" applyFont="1" applyFill="1" applyBorder="1" applyAlignment="1">
      <alignment horizontal="center" vertical="center" wrapText="1"/>
    </xf>
    <xf numFmtId="0" fontId="2" fillId="2" borderId="10" xfId="6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right" vertical="center" wrapText="1"/>
    </xf>
    <xf numFmtId="0" fontId="10" fillId="2" borderId="10" xfId="6" applyFont="1" applyFill="1" applyBorder="1" applyAlignment="1">
      <alignment horizontal="right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65" fontId="10" fillId="2" borderId="10" xfId="0" applyNumberFormat="1" applyFont="1" applyFill="1" applyBorder="1" applyAlignment="1">
      <alignment horizontal="center" vertical="center" wrapText="1"/>
    </xf>
    <xf numFmtId="165" fontId="10" fillId="2" borderId="15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5" fillId="3" borderId="7" xfId="5" applyNumberFormat="1" applyFont="1" applyFill="1" applyBorder="1" applyAlignment="1">
      <alignment horizontal="left" vertical="center"/>
    </xf>
    <xf numFmtId="0" fontId="5" fillId="3" borderId="8" xfId="5" applyNumberFormat="1" applyFont="1" applyFill="1" applyBorder="1" applyAlignment="1">
      <alignment horizontal="left" vertical="center"/>
    </xf>
    <xf numFmtId="0" fontId="5" fillId="3" borderId="9" xfId="5" applyNumberFormat="1" applyFont="1" applyFill="1" applyBorder="1" applyAlignment="1">
      <alignment horizontal="left" vertical="center"/>
    </xf>
    <xf numFmtId="0" fontId="14" fillId="3" borderId="7" xfId="5" applyNumberFormat="1" applyFont="1" applyFill="1" applyBorder="1" applyAlignment="1">
      <alignment horizontal="right" vertical="center"/>
    </xf>
    <xf numFmtId="0" fontId="14" fillId="3" borderId="8" xfId="5" applyNumberFormat="1" applyFont="1" applyFill="1" applyBorder="1" applyAlignment="1">
      <alignment horizontal="right" vertical="center"/>
    </xf>
    <xf numFmtId="165" fontId="10" fillId="0" borderId="2" xfId="5" applyNumberFormat="1" applyFont="1" applyFill="1" applyBorder="1" applyAlignment="1">
      <alignment horizontal="right" vertical="center" wrapText="1"/>
    </xf>
    <xf numFmtId="165" fontId="10" fillId="0" borderId="10" xfId="5" applyNumberFormat="1" applyFont="1" applyFill="1" applyBorder="1" applyAlignment="1">
      <alignment horizontal="right" vertical="center" wrapText="1"/>
    </xf>
    <xf numFmtId="0" fontId="5" fillId="4" borderId="7" xfId="5" applyNumberFormat="1" applyFont="1" applyFill="1" applyBorder="1" applyAlignment="1">
      <alignment horizontal="left" vertical="center"/>
    </xf>
    <xf numFmtId="0" fontId="5" fillId="4" borderId="8" xfId="5" applyNumberFormat="1" applyFont="1" applyFill="1" applyBorder="1" applyAlignment="1">
      <alignment horizontal="left" vertical="center"/>
    </xf>
    <xf numFmtId="0" fontId="5" fillId="4" borderId="9" xfId="5" applyNumberFormat="1" applyFont="1" applyFill="1" applyBorder="1" applyAlignment="1">
      <alignment horizontal="left" vertical="center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12" xfId="0" applyFont="1" applyBorder="1" applyAlignment="1">
      <alignment horizontal="left"/>
    </xf>
    <xf numFmtId="0" fontId="5" fillId="0" borderId="7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>
      <alignment horizontal="left" vertical="center" wrapText="1"/>
    </xf>
    <xf numFmtId="0" fontId="5" fillId="0" borderId="8" xfId="1" applyNumberFormat="1" applyFont="1" applyFill="1" applyBorder="1" applyAlignment="1">
      <alignment horizontal="left" vertical="center" wrapText="1"/>
    </xf>
    <xf numFmtId="0" fontId="5" fillId="0" borderId="9" xfId="1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5" fillId="0" borderId="2" xfId="1" applyFont="1" applyFill="1" applyBorder="1" applyAlignment="1">
      <alignment horizontal="right" vertical="center" wrapText="1"/>
    </xf>
    <xf numFmtId="0" fontId="10" fillId="0" borderId="2" xfId="5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 wrapText="1"/>
    </xf>
    <xf numFmtId="0" fontId="10" fillId="2" borderId="10" xfId="6" applyFont="1" applyFill="1" applyBorder="1" applyAlignment="1">
      <alignment horizontal="center" vertical="center" wrapText="1"/>
    </xf>
    <xf numFmtId="0" fontId="10" fillId="2" borderId="2" xfId="6" applyNumberFormat="1" applyFont="1" applyFill="1" applyBorder="1" applyAlignment="1">
      <alignment horizontal="center" vertical="center" wrapText="1"/>
    </xf>
    <xf numFmtId="0" fontId="10" fillId="0" borderId="2" xfId="5" applyNumberFormat="1" applyFont="1" applyFill="1" applyBorder="1" applyAlignment="1">
      <alignment horizontal="left" vertical="center" wrapText="1"/>
    </xf>
    <xf numFmtId="0" fontId="16" fillId="2" borderId="7" xfId="5" applyNumberFormat="1" applyFont="1" applyFill="1" applyBorder="1" applyAlignment="1">
      <alignment horizontal="center" vertical="center" wrapText="1"/>
    </xf>
    <xf numFmtId="0" fontId="16" fillId="2" borderId="8" xfId="5" applyNumberFormat="1" applyFont="1" applyFill="1" applyBorder="1" applyAlignment="1">
      <alignment horizontal="center" vertical="center" wrapText="1"/>
    </xf>
    <xf numFmtId="165" fontId="16" fillId="2" borderId="7" xfId="5" applyNumberFormat="1" applyFont="1" applyFill="1" applyBorder="1" applyAlignment="1">
      <alignment horizontal="center" vertical="center" wrapText="1"/>
    </xf>
    <xf numFmtId="165" fontId="16" fillId="2" borderId="8" xfId="5" applyNumberFormat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2" borderId="7" xfId="5" applyNumberFormat="1" applyFont="1" applyFill="1" applyBorder="1" applyAlignment="1">
      <alignment horizontal="right" vertical="center"/>
    </xf>
    <xf numFmtId="0" fontId="11" fillId="2" borderId="8" xfId="5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5" borderId="2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72" fontId="5" fillId="6" borderId="2" xfId="194" applyNumberFormat="1" applyFont="1" applyFill="1" applyBorder="1" applyAlignment="1" applyProtection="1">
      <alignment horizontal="center"/>
    </xf>
    <xf numFmtId="0" fontId="0" fillId="0" borderId="2" xfId="0" applyBorder="1" applyAlignment="1">
      <alignment horizontal="center"/>
    </xf>
    <xf numFmtId="43" fontId="0" fillId="0" borderId="2" xfId="194" applyFont="1" applyFill="1" applyBorder="1" applyAlignment="1">
      <alignment horizontal="left"/>
    </xf>
    <xf numFmtId="172" fontId="0" fillId="0" borderId="2" xfId="194" applyNumberFormat="1" applyFont="1" applyFill="1" applyBorder="1" applyAlignment="1" applyProtection="1"/>
    <xf numFmtId="10" fontId="0" fillId="0" borderId="2" xfId="195" applyNumberFormat="1" applyFont="1" applyFill="1" applyBorder="1" applyAlignment="1" applyProtection="1">
      <alignment horizontal="center"/>
    </xf>
    <xf numFmtId="9" fontId="0" fillId="0" borderId="2" xfId="195" applyFont="1" applyFill="1" applyBorder="1" applyAlignment="1" applyProtection="1"/>
    <xf numFmtId="172" fontId="0" fillId="0" borderId="7" xfId="194" applyNumberFormat="1" applyFont="1" applyFill="1" applyBorder="1" applyAlignment="1" applyProtection="1">
      <alignment horizontal="left"/>
    </xf>
    <xf numFmtId="172" fontId="0" fillId="0" borderId="9" xfId="194" applyNumberFormat="1" applyFont="1" applyFill="1" applyBorder="1" applyAlignment="1" applyProtection="1">
      <alignment horizontal="left"/>
    </xf>
    <xf numFmtId="0" fontId="0" fillId="3" borderId="7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172" fontId="0" fillId="3" borderId="2" xfId="194" applyNumberFormat="1" applyFont="1" applyFill="1" applyBorder="1" applyAlignment="1" applyProtection="1"/>
    <xf numFmtId="0" fontId="5" fillId="7" borderId="2" xfId="0" applyFont="1" applyFill="1" applyBorder="1" applyAlignment="1">
      <alignment horizontal="right"/>
    </xf>
    <xf numFmtId="172" fontId="5" fillId="7" borderId="2" xfId="194" applyNumberFormat="1" applyFont="1" applyFill="1" applyBorder="1" applyAlignment="1" applyProtection="1"/>
    <xf numFmtId="9" fontId="5" fillId="7" borderId="2" xfId="195" applyNumberFormat="1" applyFont="1" applyFill="1" applyBorder="1" applyAlignment="1" applyProtection="1">
      <alignment horizontal="center"/>
    </xf>
    <xf numFmtId="165" fontId="9" fillId="0" borderId="5" xfId="7" applyNumberFormat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9" fillId="0" borderId="2" xfId="5" applyNumberFormat="1" applyFont="1" applyFill="1" applyBorder="1" applyAlignment="1">
      <alignment horizontal="right" vertical="center" wrapText="1"/>
    </xf>
    <xf numFmtId="0" fontId="5" fillId="6" borderId="3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0" fillId="0" borderId="0" xfId="0" applyAlignment="1"/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0" fillId="0" borderId="0" xfId="0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</cellXfs>
  <cellStyles count="196">
    <cellStyle name="Euro" xfId="14"/>
    <cellStyle name="Euro 2" xfId="15"/>
    <cellStyle name="Euro 3" xfId="16"/>
    <cellStyle name="Moeda 2" xfId="10"/>
    <cellStyle name="Moeda 3" xfId="17"/>
    <cellStyle name="Moeda 4" xfId="13"/>
    <cellStyle name="Moeda 4 2" xfId="169"/>
    <cellStyle name="Moeda 5" xfId="165"/>
    <cellStyle name="Moeda 5 2" xfId="191"/>
    <cellStyle name="Moeda 6" xfId="192"/>
    <cellStyle name="Moeda 8" xfId="18"/>
    <cellStyle name="Normal" xfId="0" builtinId="0"/>
    <cellStyle name="Normal 15" xfId="5"/>
    <cellStyle name="Normal 2" xfId="1"/>
    <cellStyle name="Normal 2 2" xfId="19"/>
    <cellStyle name="Normal 2 3" xfId="20"/>
    <cellStyle name="Normal 2 4" xfId="21"/>
    <cellStyle name="Normal 2 5" xfId="22"/>
    <cellStyle name="Normal 2 6" xfId="23"/>
    <cellStyle name="Normal 2 7" xfId="24"/>
    <cellStyle name="Normal 2 8" xfId="2"/>
    <cellStyle name="Normal 3" xfId="25"/>
    <cellStyle name="Normal 3 2" xfId="26"/>
    <cellStyle name="Normal 3 3" xfId="27"/>
    <cellStyle name="Normal 3 4" xfId="28"/>
    <cellStyle name="Normal 4" xfId="4"/>
    <cellStyle name="Normal 4 2" xfId="29"/>
    <cellStyle name="Normal 5" xfId="30"/>
    <cellStyle name="Normal 6" xfId="31"/>
    <cellStyle name="Normal 6 10" xfId="12"/>
    <cellStyle name="Normal 6 11" xfId="32"/>
    <cellStyle name="Normal 6 12" xfId="33"/>
    <cellStyle name="Normal 6 13" xfId="34"/>
    <cellStyle name="Normal 6 14" xfId="35"/>
    <cellStyle name="Normal 6 15" xfId="36"/>
    <cellStyle name="Normal 6 16" xfId="37"/>
    <cellStyle name="Normal 6 17" xfId="38"/>
    <cellStyle name="Normal 6 18" xfId="39"/>
    <cellStyle name="Normal 6 19" xfId="40"/>
    <cellStyle name="Normal 6 2" xfId="41"/>
    <cellStyle name="Normal 6 20" xfId="42"/>
    <cellStyle name="Normal 6 21" xfId="43"/>
    <cellStyle name="Normal 6 22" xfId="44"/>
    <cellStyle name="Normal 6 23" xfId="45"/>
    <cellStyle name="Normal 6 24" xfId="46"/>
    <cellStyle name="Normal 6 25" xfId="47"/>
    <cellStyle name="Normal 6 26" xfId="48"/>
    <cellStyle name="Normal 6 27" xfId="49"/>
    <cellStyle name="Normal 6 28" xfId="50"/>
    <cellStyle name="Normal 6 29" xfId="51"/>
    <cellStyle name="Normal 6 3" xfId="52"/>
    <cellStyle name="Normal 6 30" xfId="53"/>
    <cellStyle name="Normal 6 31" xfId="54"/>
    <cellStyle name="Normal 6 32" xfId="55"/>
    <cellStyle name="Normal 6 33" xfId="56"/>
    <cellStyle name="Normal 6 34" xfId="57"/>
    <cellStyle name="Normal 6 35" xfId="58"/>
    <cellStyle name="Normal 6 36" xfId="59"/>
    <cellStyle name="Normal 6 37" xfId="60"/>
    <cellStyle name="Normal 6 38" xfId="61"/>
    <cellStyle name="Normal 6 4" xfId="62"/>
    <cellStyle name="Normal 6 5" xfId="63"/>
    <cellStyle name="Normal 6 6" xfId="64"/>
    <cellStyle name="Normal 6 7" xfId="65"/>
    <cellStyle name="Normal 6 8" xfId="66"/>
    <cellStyle name="Normal 6 9" xfId="67"/>
    <cellStyle name="Normal 7" xfId="68"/>
    <cellStyle name="Normal 7 10" xfId="69"/>
    <cellStyle name="Normal 7 11" xfId="70"/>
    <cellStyle name="Normal 7 12" xfId="71"/>
    <cellStyle name="Normal 7 13" xfId="72"/>
    <cellStyle name="Normal 7 14" xfId="73"/>
    <cellStyle name="Normal 7 15" xfId="74"/>
    <cellStyle name="Normal 7 16" xfId="75"/>
    <cellStyle name="Normal 7 17" xfId="76"/>
    <cellStyle name="Normal 7 18" xfId="77"/>
    <cellStyle name="Normal 7 19" xfId="78"/>
    <cellStyle name="Normal 7 2" xfId="79"/>
    <cellStyle name="Normal 7 20" xfId="80"/>
    <cellStyle name="Normal 7 21" xfId="81"/>
    <cellStyle name="Normal 7 22" xfId="82"/>
    <cellStyle name="Normal 7 23" xfId="83"/>
    <cellStyle name="Normal 7 24" xfId="84"/>
    <cellStyle name="Normal 7 25" xfId="85"/>
    <cellStyle name="Normal 7 26" xfId="86"/>
    <cellStyle name="Normal 7 27" xfId="87"/>
    <cellStyle name="Normal 7 28" xfId="88"/>
    <cellStyle name="Normal 7 29" xfId="89"/>
    <cellStyle name="Normal 7 3" xfId="90"/>
    <cellStyle name="Normal 7 30" xfId="91"/>
    <cellStyle name="Normal 7 31" xfId="92"/>
    <cellStyle name="Normal 7 32" xfId="93"/>
    <cellStyle name="Normal 7 33" xfId="94"/>
    <cellStyle name="Normal 7 34" xfId="95"/>
    <cellStyle name="Normal 7 4" xfId="96"/>
    <cellStyle name="Normal 7 5" xfId="97"/>
    <cellStyle name="Normal 7 6" xfId="98"/>
    <cellStyle name="Normal 7 7" xfId="99"/>
    <cellStyle name="Normal 7 8" xfId="100"/>
    <cellStyle name="Normal 7 9" xfId="101"/>
    <cellStyle name="Normal 8" xfId="102"/>
    <cellStyle name="Normal 8 10" xfId="103"/>
    <cellStyle name="Normal 8 11" xfId="104"/>
    <cellStyle name="Normal 8 12" xfId="105"/>
    <cellStyle name="Normal 8 13" xfId="106"/>
    <cellStyle name="Normal 8 14" xfId="107"/>
    <cellStyle name="Normal 8 15" xfId="108"/>
    <cellStyle name="Normal 8 16" xfId="109"/>
    <cellStyle name="Normal 8 17" xfId="110"/>
    <cellStyle name="Normal 8 18" xfId="111"/>
    <cellStyle name="Normal 8 19" xfId="112"/>
    <cellStyle name="Normal 8 2" xfId="113"/>
    <cellStyle name="Normal 8 20" xfId="114"/>
    <cellStyle name="Normal 8 21" xfId="115"/>
    <cellStyle name="Normal 8 22" xfId="116"/>
    <cellStyle name="Normal 8 23" xfId="117"/>
    <cellStyle name="Normal 8 24" xfId="118"/>
    <cellStyle name="Normal 8 25" xfId="119"/>
    <cellStyle name="Normal 8 3" xfId="120"/>
    <cellStyle name="Normal 8 4" xfId="121"/>
    <cellStyle name="Normal 8 5" xfId="122"/>
    <cellStyle name="Normal 8 6" xfId="123"/>
    <cellStyle name="Normal 8 7" xfId="124"/>
    <cellStyle name="Normal 8 8" xfId="125"/>
    <cellStyle name="Normal 8 9" xfId="126"/>
    <cellStyle name="Normal 9 2" xfId="127"/>
    <cellStyle name="Normal 9 3" xfId="128"/>
    <cellStyle name="Normal 9 4" xfId="129"/>
    <cellStyle name="Normal 9 5" xfId="130"/>
    <cellStyle name="Normal 9 6" xfId="131"/>
    <cellStyle name="Normal 9 7" xfId="132"/>
    <cellStyle name="Normal 9 8" xfId="133"/>
    <cellStyle name="Normal 9 9" xfId="134"/>
    <cellStyle name="Normal_Planilha Orçamento Padrão" xfId="6"/>
    <cellStyle name="Normal_Tabela2002BDI" xfId="9"/>
    <cellStyle name="Porcentagem" xfId="195" builtinId="5"/>
    <cellStyle name="Porcentagem 2" xfId="11"/>
    <cellStyle name="Porcentagem 2 2" xfId="135"/>
    <cellStyle name="Porcentagem 2 3" xfId="136"/>
    <cellStyle name="Porcentagem 3" xfId="137"/>
    <cellStyle name="Separador de milhares" xfId="194" builtinId="3"/>
    <cellStyle name="Separador de milhares 2" xfId="8"/>
    <cellStyle name="Separador de milhares 2 10" xfId="138"/>
    <cellStyle name="Separador de milhares 2 10 2" xfId="170"/>
    <cellStyle name="Separador de milhares 2 11" xfId="139"/>
    <cellStyle name="Separador de milhares 2 11 2" xfId="171"/>
    <cellStyle name="Separador de milhares 2 12" xfId="140"/>
    <cellStyle name="Separador de milhares 2 12 2" xfId="172"/>
    <cellStyle name="Separador de milhares 2 13" xfId="141"/>
    <cellStyle name="Separador de milhares 2 13 2" xfId="173"/>
    <cellStyle name="Separador de milhares 2 14" xfId="142"/>
    <cellStyle name="Separador de milhares 2 14 2" xfId="174"/>
    <cellStyle name="Separador de milhares 2 15" xfId="143"/>
    <cellStyle name="Separador de milhares 2 15 2" xfId="175"/>
    <cellStyle name="Separador de milhares 2 16" xfId="144"/>
    <cellStyle name="Separador de milhares 2 16 2" xfId="176"/>
    <cellStyle name="Separador de milhares 2 17" xfId="145"/>
    <cellStyle name="Separador de milhares 2 17 2" xfId="177"/>
    <cellStyle name="Separador de milhares 2 18" xfId="168"/>
    <cellStyle name="Separador de milhares 2 2" xfId="146"/>
    <cellStyle name="Separador de milhares 2 2 2" xfId="147"/>
    <cellStyle name="Separador de milhares 2 2 2 2" xfId="3"/>
    <cellStyle name="Separador de milhares 2 2 2 2 2" xfId="166"/>
    <cellStyle name="Separador de milhares 2 2 2 3" xfId="179"/>
    <cellStyle name="Separador de milhares 2 2 3" xfId="178"/>
    <cellStyle name="Separador de milhares 2 3" xfId="148"/>
    <cellStyle name="Separador de milhares 2 3 2" xfId="180"/>
    <cellStyle name="Separador de milhares 2 4" xfId="149"/>
    <cellStyle name="Separador de milhares 2 4 2" xfId="181"/>
    <cellStyle name="Separador de milhares 2 5" xfId="150"/>
    <cellStyle name="Separador de milhares 2 5 2" xfId="182"/>
    <cellStyle name="Separador de milhares 2 6" xfId="151"/>
    <cellStyle name="Separador de milhares 2 6 2" xfId="183"/>
    <cellStyle name="Separador de milhares 2 7" xfId="152"/>
    <cellStyle name="Separador de milhares 2 7 2" xfId="184"/>
    <cellStyle name="Separador de milhares 2 8" xfId="153"/>
    <cellStyle name="Separador de milhares 2 8 2" xfId="185"/>
    <cellStyle name="Separador de milhares 2 9" xfId="154"/>
    <cellStyle name="Separador de milhares 2 9 2" xfId="186"/>
    <cellStyle name="Separador de milhares 3" xfId="7"/>
    <cellStyle name="Separador de milhares 3 2" xfId="155"/>
    <cellStyle name="Separador de milhares 3 2 2" xfId="187"/>
    <cellStyle name="Separador de milhares 3 3" xfId="167"/>
    <cellStyle name="Separador de milhares 4" xfId="156"/>
    <cellStyle name="Separador de milhares 4 2" xfId="157"/>
    <cellStyle name="Separador de milhares 4 3" xfId="188"/>
    <cellStyle name="Separador de milhares 5" xfId="158"/>
    <cellStyle name="Separador de milhares 5 2" xfId="189"/>
    <cellStyle name="Separador de milhares 8" xfId="159"/>
    <cellStyle name="Separador de milhares 8 2" xfId="190"/>
    <cellStyle name="Serenco" xfId="160"/>
    <cellStyle name="Serenco 2" xfId="161"/>
    <cellStyle name="Serenco 3" xfId="162"/>
    <cellStyle name="Vírgula 2" xfId="193"/>
    <cellStyle name="Währung [0]_Angebot" xfId="163"/>
    <cellStyle name="Währung_Angebot" xfId="164"/>
  </cellStyles>
  <dxfs count="0"/>
  <tableStyles count="0" defaultTableStyle="TableStyleMedium9" defaultPivotStyle="PivotStyleLight16"/>
  <colors>
    <mruColors>
      <color rgb="FFFFFF99"/>
      <color rgb="FFCCFF99"/>
      <color rgb="FFFFFFCC"/>
      <color rgb="FFFFFF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333376</xdr:colOff>
      <xdr:row>1</xdr:row>
      <xdr:rowOff>28575</xdr:rowOff>
    </xdr:from>
    <xdr:to>
      <xdr:col>7</xdr:col>
      <xdr:colOff>701731</xdr:colOff>
      <xdr:row>6</xdr:row>
      <xdr:rowOff>60614</xdr:rowOff>
    </xdr:to>
    <xdr:pic>
      <xdr:nvPicPr>
        <xdr:cNvPr id="2" name="Imagem 1" descr="gaspa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4285" y="193098"/>
          <a:ext cx="974491" cy="854652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</xdr:row>
      <xdr:rowOff>66676</xdr:rowOff>
    </xdr:from>
    <xdr:to>
      <xdr:col>2</xdr:col>
      <xdr:colOff>924166</xdr:colOff>
      <xdr:row>6</xdr:row>
      <xdr:rowOff>86591</xdr:rowOff>
    </xdr:to>
    <xdr:pic>
      <xdr:nvPicPr>
        <xdr:cNvPr id="3" name="Imagem 2" descr="47908_resize_1500_150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4830" y="231199"/>
          <a:ext cx="1335472" cy="8425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333376</xdr:colOff>
      <xdr:row>1</xdr:row>
      <xdr:rowOff>28575</xdr:rowOff>
    </xdr:from>
    <xdr:to>
      <xdr:col>9</xdr:col>
      <xdr:colOff>677346</xdr:colOff>
      <xdr:row>7</xdr:row>
      <xdr:rowOff>66675</xdr:rowOff>
    </xdr:to>
    <xdr:pic>
      <xdr:nvPicPr>
        <xdr:cNvPr id="3" name="Imagem 2" descr="gaspa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7676" y="155575"/>
          <a:ext cx="985320" cy="10414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</xdr:row>
      <xdr:rowOff>66676</xdr:rowOff>
    </xdr:from>
    <xdr:to>
      <xdr:col>2</xdr:col>
      <xdr:colOff>971548</xdr:colOff>
      <xdr:row>6</xdr:row>
      <xdr:rowOff>171450</xdr:rowOff>
    </xdr:to>
    <xdr:pic>
      <xdr:nvPicPr>
        <xdr:cNvPr id="4" name="Imagem 3" descr="47908_resize_1500_150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0" y="209551"/>
          <a:ext cx="1333498" cy="9239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133350</xdr:rowOff>
    </xdr:from>
    <xdr:to>
      <xdr:col>8</xdr:col>
      <xdr:colOff>42345</xdr:colOff>
      <xdr:row>7</xdr:row>
      <xdr:rowOff>6350</xdr:rowOff>
    </xdr:to>
    <xdr:pic>
      <xdr:nvPicPr>
        <xdr:cNvPr id="2" name="Imagem 1" descr="gaspa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23850"/>
          <a:ext cx="937695" cy="10636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190499</xdr:rowOff>
    </xdr:from>
    <xdr:to>
      <xdr:col>2</xdr:col>
      <xdr:colOff>742948</xdr:colOff>
      <xdr:row>7</xdr:row>
      <xdr:rowOff>19049</xdr:rowOff>
    </xdr:to>
    <xdr:pic>
      <xdr:nvPicPr>
        <xdr:cNvPr id="3" name="Imagem 2" descr="47908_resize_1500_150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" y="380999"/>
          <a:ext cx="1352548" cy="10191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Meus%20documentos\Comercial\DERSA\CC%20013-03%20-%20Pier%20Guaruj&#225;%20-%20N&#227;oP\Planilha%20e%20Composi&#231;&#245;es\HelenoFonseca\DNER-0431\DNER431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to\Meu\ORCAM\eteI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SANEAMENTO\SA0077_PROJ_PREF-BRUSQUE%20-%20Rede%20Drenagem%20Pluvial\META%2002_FGTS_OBRA%2009_Volume%20I%20-%20M.%20Descritivos%20e%20Or&#231;amentos\Auxiliares_Or&#231;amentos\Servi&#231;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A%20TEMPORARIA\ULTRAFERTIL\plult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QUIP\MAQUINAS\I0201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Documents%20and%20Settings\FABIO\Meus%20documentos\ofertas\7480%20-%20BELGO\eletrica\7480-belgo-s03s05s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77_PROJ_PREF-BRUSQUE%20-%20Rede%20Drenagem%20Pluvial\PROJ_OBRA%2010\OB10_MEMORIAL%20DESCRITIVO_OR&#199;AMENTO\Auxiliares_Or&#231;amentos\Servi&#231;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gasmig\CP%20013-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J_001_SANEAMENTO\SA0058_PROJ_SEMASA_Rede%20de%20Esgoto%20-%20Cordeiros_Rib%20Murta\000_ENTREGA_11_09_06_SEMASA_EDITAVEIS\OR&#199;AMENTO\SA0058_OR&#199;AMENTO_REPROGRAMA&#199;&#195;O_R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58_PROJ_SEMASA_Rede%20de%20Esgoto%20-%20Cordeiros_Rib%20Murta\000_ENTREGA_11_09_06_SEMASA_EDITAVEIS\OR&#199;AMENTO\SA0058_OR&#199;AMENTO_REPROGRAMA&#199;&#195;O_R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copergas\Proposta%20B\CP028itens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"/>
      <sheetName val="COTACOES"/>
      <sheetName val="PLAN"/>
      <sheetName val="RESUMO"/>
      <sheetName val="LEIS SOCIAIS"/>
      <sheetName val="BDI (2)"/>
      <sheetName val="COMP-I"/>
      <sheetName val="COMP-II"/>
      <sheetName val="EQUIP"/>
      <sheetName val="SALARIO"/>
      <sheetName val="MATERIAL"/>
      <sheetName val="TRANSPORTE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ódulo1"/>
      <sheetName val="DESARENADOR"/>
      <sheetName val="DESARENADOR (2)"/>
      <sheetName val="RALFXVI"/>
      <sheetName val="RALFXVI(2)"/>
      <sheetName val="CXFLUXO"/>
      <sheetName val="CXFLUXO(2)"/>
      <sheetName val="FILTRO"/>
      <sheetName val="FILTRO (2)"/>
      <sheetName val="EELODO"/>
      <sheetName val="EELODO (2)"/>
      <sheetName val="LEITO"/>
      <sheetName val="LEITO (2)"/>
      <sheetName val="CONTATO"/>
      <sheetName val="CONTATO (2)"/>
      <sheetName val="DEPOSITO"/>
      <sheetName val="DEPOSITO(2)"/>
      <sheetName val="ITENS"/>
      <sheetName val="ITENS(2)"/>
      <sheetName val="RALFIX"/>
      <sheetName val="RALFIX (2)"/>
      <sheetName val="RESG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DO"/>
      <sheetName val="MAT"/>
      <sheetName val="EQUIP"/>
      <sheetName val="OUTROS"/>
      <sheetName val="BDI"/>
      <sheetName val="LEISSOCIAIS"/>
      <sheetName val="CPU-L1"/>
      <sheetName val="RESUMO"/>
      <sheetName val="PLANILHA"/>
      <sheetName val="CRONOGRA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PA  "/>
      <sheetName val="CAPA -1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 "/>
      <sheetName val="Motors-loads S01"/>
      <sheetName val="Motors-loads S02"/>
      <sheetName val="Motors-loads S03"/>
      <sheetName val="Motors-loadsS04"/>
      <sheetName val="Motors-loads S05"/>
      <sheetName val="Motors-loads S06"/>
      <sheetName val="Motors-loads S07"/>
      <sheetName val="Motors-loads S08"/>
      <sheetName val="Motors-loads S09"/>
      <sheetName val="CValves-instr S01"/>
      <sheetName val="CValves-instr S02"/>
      <sheetName val="CValves-instr S03"/>
      <sheetName val="CValves-instr S04"/>
      <sheetName val="CValves-instr S05"/>
      <sheetName val="CValves-instr S06"/>
      <sheetName val="CValves-instr S07"/>
      <sheetName val="CValves-instr S08"/>
      <sheetName val="CValves-instr S09"/>
      <sheetName val="MV cubicle"/>
      <sheetName val="Iluminação"/>
      <sheetName val="instalaçao cabos MT "/>
      <sheetName val="cabos"/>
      <sheetName val="Eletrod_ acessórios Fl_01"/>
      <sheetName val="Eletrod_ acessórios Fl_02"/>
      <sheetName val="Eletrod_ acessórios Fl_03"/>
      <sheetName val="Eletrod_ pvc Fl_04"/>
      <sheetName val="Caixas de pass_ Fl_05"/>
      <sheetName val="Caixas de pass_ Fl_06"/>
      <sheetName val="LEITOS E ACESSÓRIOS_FL07"/>
      <sheetName val="LEITOS E ACESSÓRIOS_FL08"/>
      <sheetName val="caixas de comando local_FL09"/>
      <sheetName val="rotas "/>
      <sheetName val="AR CONDIC"/>
      <sheetName val="Sistema T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RONOGRAM FÍSICO-FINANCEIRO"/>
      <sheetName val="T1-02&quot;"/>
      <sheetName val="T1-04&quot;"/>
      <sheetName val="T1-06&quot;"/>
      <sheetName val="T1-08&quot;"/>
      <sheetName val="T1-10&quot;"/>
      <sheetName val="T1-12&quot;"/>
      <sheetName val="T1-14&quot;"/>
      <sheetName val="T2-02&quot;"/>
      <sheetName val="T2-04&quot;"/>
      <sheetName val="T2-06&quot;"/>
      <sheetName val="T2-08&quot;"/>
      <sheetName val="T2-10&quot;"/>
      <sheetName val="T2-12&quot;"/>
      <sheetName val="T2-14&quot;"/>
      <sheetName val="T3-02&quot;"/>
      <sheetName val="T3-04&quot;"/>
      <sheetName val="T3-06&quot;"/>
      <sheetName val="T3-14&quot;"/>
      <sheetName val="T4-02&quot;"/>
      <sheetName val="T4-04&quot;"/>
      <sheetName val="T4-06&quot;"/>
      <sheetName val="T4-14&quot;"/>
      <sheetName val="T5-02&quot;"/>
      <sheetName val="T5-04&quot;"/>
      <sheetName val="T5-06&quot;"/>
      <sheetName val="T5-14&quot;"/>
      <sheetName val="T6-02&quot;"/>
      <sheetName val="T6-04&quot;"/>
      <sheetName val="T6-06&quot;"/>
      <sheetName val="T6-14&quot;"/>
      <sheetName val="T7-02&quot;"/>
      <sheetName val="T7-04&quot;"/>
      <sheetName val="T7-06&quot;"/>
      <sheetName val="T7-14&quot;"/>
      <sheetName val="T8-02&quot;"/>
      <sheetName val="T8-04&quot;"/>
      <sheetName val="T8-06&quot;"/>
      <sheetName val="T8-14&quot;"/>
      <sheetName val="T9-02&quot;"/>
      <sheetName val="T9-04&quot;"/>
      <sheetName val="T9-06&quot;"/>
      <sheetName val="T9-14&quot;"/>
      <sheetName val="0301"/>
      <sheetName val="0302"/>
      <sheetName val="0303"/>
      <sheetName val="0304"/>
      <sheetName val="0305"/>
      <sheetName val="0306"/>
      <sheetName val="0307"/>
      <sheetName val="0401"/>
      <sheetName val="0402"/>
      <sheetName val="0403"/>
      <sheetName val="0404"/>
      <sheetName val="0405"/>
      <sheetName val="0406"/>
      <sheetName val="0407"/>
      <sheetName val="0408"/>
      <sheetName val="0409"/>
      <sheetName val="0410"/>
      <sheetName val="0411"/>
      <sheetName val="0412"/>
      <sheetName val="0413"/>
      <sheetName val="0414"/>
      <sheetName val="0415"/>
      <sheetName val="0416"/>
      <sheetName val="0417"/>
      <sheetName val="0418"/>
      <sheetName val="0419"/>
      <sheetName val="0420"/>
      <sheetName val="0421"/>
      <sheetName val="0422"/>
      <sheetName val="0423"/>
      <sheetName val="0424"/>
      <sheetName val="0425"/>
      <sheetName val="0426"/>
      <sheetName val="0427"/>
      <sheetName val="0428"/>
      <sheetName val="0429"/>
      <sheetName val="0601"/>
      <sheetName val="060201"/>
      <sheetName val="060202"/>
      <sheetName val="060203"/>
      <sheetName val="060204"/>
      <sheetName val="060205"/>
      <sheetName val="060206"/>
      <sheetName val="060207"/>
      <sheetName val="0701"/>
      <sheetName val="0801"/>
      <sheetName val="0802"/>
      <sheetName val="1000"/>
      <sheetName val="1100"/>
      <sheetName val="1200"/>
      <sheetName val="1301"/>
      <sheetName val="1302"/>
      <sheetName val="1303"/>
      <sheetName val="1304"/>
      <sheetName val="1305"/>
      <sheetName val="1306"/>
      <sheetName val="1307"/>
      <sheetName val="1308"/>
      <sheetName val="1309"/>
      <sheetName val="1310"/>
      <sheetName val="1400"/>
      <sheetName val="1501"/>
      <sheetName val="1502"/>
      <sheetName val="1601"/>
      <sheetName val="1602"/>
      <sheetName val="1701"/>
      <sheetName val="1702"/>
      <sheetName val="1703"/>
      <sheetName val="1704"/>
      <sheetName val="1801"/>
      <sheetName val="1802"/>
      <sheetName val="1803"/>
      <sheetName val="1804"/>
      <sheetName val="1805"/>
      <sheetName val="1806"/>
      <sheetName val="1807"/>
      <sheetName val="1808"/>
      <sheetName val="1809"/>
      <sheetName val="1810"/>
      <sheetName val="1811"/>
      <sheetName val="1812"/>
      <sheetName val="1813"/>
      <sheetName val="Equipe-Projeto"/>
      <sheetName val="equipe 1"/>
      <sheetName val="equipe 2"/>
      <sheetName val="equipe 3"/>
      <sheetName val="equipe 4"/>
      <sheetName val="equipe 5"/>
      <sheetName val="Equipamento"/>
      <sheetName val="maqeq"/>
      <sheetName val="M_obra"/>
      <sheetName val="Dados"/>
      <sheetName val="Estudos GASM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>
        <row r="6">
          <cell r="A6" t="str">
            <v>Data: 03/05/2002</v>
          </cell>
        </row>
      </sheetData>
      <sheetData sheetId="13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.1.1"/>
      <sheetName val="2.1.2"/>
      <sheetName val="2.1.3"/>
      <sheetName val="2.1.4"/>
      <sheetName val="2.2.1"/>
      <sheetName val="2.2.2"/>
      <sheetName val="2.2.3"/>
      <sheetName val="2.2.4"/>
      <sheetName val="2.3.1"/>
      <sheetName val="2.3.2"/>
      <sheetName val="2.3.3"/>
      <sheetName val="2.3.4"/>
      <sheetName val="2.4.1.1"/>
      <sheetName val="2.4.1.2"/>
      <sheetName val="2.4.1.3"/>
      <sheetName val="2.4.1.4"/>
      <sheetName val="2.5.1.1"/>
      <sheetName val="2.5.1.2"/>
      <sheetName val="2.5.1.3"/>
      <sheetName val="2.5.1.4"/>
      <sheetName val="2_1_1"/>
    </sheetNames>
    <sheetDataSet>
      <sheetData sheetId="0"/>
      <sheetData sheetId="1" refreshError="1">
        <row r="3">
          <cell r="B3" t="str">
            <v>CONENGE-SC CONSTRUÇÕES E ENGENHARIA LTDA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B1:H49"/>
  <sheetViews>
    <sheetView showGridLines="0" view="pageBreakPreview" topLeftCell="A22" zoomScaleSheetLayoutView="100" workbookViewId="0">
      <selection activeCell="C22" sqref="C22"/>
    </sheetView>
  </sheetViews>
  <sheetFormatPr defaultColWidth="2.7109375" defaultRowHeight="12.75"/>
  <cols>
    <col min="1" max="1" width="2.140625" style="1" customWidth="1"/>
    <col min="2" max="2" width="6.85546875" style="6" customWidth="1"/>
    <col min="3" max="3" width="64.7109375" style="6" customWidth="1"/>
    <col min="4" max="4" width="6.5703125" style="27" customWidth="1"/>
    <col min="5" max="5" width="8.7109375" style="50" customWidth="1"/>
    <col min="6" max="6" width="9.5703125" style="2" customWidth="1"/>
    <col min="7" max="7" width="9.140625" style="2" customWidth="1"/>
    <col min="8" max="8" width="15.85546875" style="2" customWidth="1"/>
    <col min="9" max="9" width="30.28515625" style="1" customWidth="1"/>
    <col min="10" max="10" width="11.7109375" style="1" customWidth="1"/>
    <col min="11" max="16384" width="2.7109375" style="1"/>
  </cols>
  <sheetData>
    <row r="1" spans="2:8">
      <c r="B1" s="8"/>
      <c r="C1" s="8"/>
      <c r="D1" s="5"/>
      <c r="E1" s="48"/>
      <c r="F1" s="1"/>
      <c r="G1" s="1"/>
      <c r="H1" s="1"/>
    </row>
    <row r="2" spans="2:8" s="9" customFormat="1" ht="12.75" customHeight="1">
      <c r="B2" s="129"/>
      <c r="C2" s="129"/>
      <c r="D2" s="129"/>
      <c r="E2" s="129"/>
      <c r="F2" s="129"/>
      <c r="G2" s="129"/>
      <c r="H2" s="129"/>
    </row>
    <row r="3" spans="2:8" s="9" customFormat="1" ht="15" customHeight="1">
      <c r="B3" s="130" t="s">
        <v>17</v>
      </c>
      <c r="C3" s="130"/>
      <c r="D3" s="130"/>
      <c r="E3" s="130"/>
      <c r="F3" s="130"/>
      <c r="G3" s="130"/>
      <c r="H3" s="130"/>
    </row>
    <row r="4" spans="2:8" s="9" customFormat="1" ht="15" customHeight="1">
      <c r="B4" s="131" t="s">
        <v>31</v>
      </c>
      <c r="C4" s="131"/>
      <c r="D4" s="131"/>
      <c r="E4" s="131"/>
      <c r="F4" s="131"/>
      <c r="G4" s="131"/>
      <c r="H4" s="131"/>
    </row>
    <row r="5" spans="2:8" s="9" customFormat="1" ht="11.25" customHeight="1">
      <c r="B5" s="132" t="s">
        <v>19</v>
      </c>
      <c r="C5" s="132"/>
      <c r="D5" s="132"/>
      <c r="E5" s="132"/>
      <c r="F5" s="132"/>
      <c r="G5" s="132"/>
      <c r="H5" s="132"/>
    </row>
    <row r="6" spans="2:8" s="9" customFormat="1" ht="10.5" customHeight="1">
      <c r="B6" s="132" t="s">
        <v>18</v>
      </c>
      <c r="C6" s="132"/>
      <c r="D6" s="132"/>
      <c r="E6" s="132"/>
      <c r="F6" s="132"/>
      <c r="G6" s="132"/>
      <c r="H6" s="132"/>
    </row>
    <row r="7" spans="2:8" s="9" customFormat="1" ht="15" customHeight="1">
      <c r="B7" s="47"/>
      <c r="C7" s="47"/>
      <c r="D7" s="42"/>
      <c r="E7" s="49"/>
      <c r="F7" s="25"/>
      <c r="G7" s="25"/>
      <c r="H7" s="25"/>
    </row>
    <row r="8" spans="2:8" s="9" customFormat="1" ht="15.75" customHeight="1">
      <c r="B8" s="120"/>
      <c r="C8" s="120"/>
      <c r="D8" s="120"/>
      <c r="E8" s="120"/>
      <c r="F8" s="120"/>
      <c r="G8" s="120"/>
      <c r="H8" s="120"/>
    </row>
    <row r="9" spans="2:8" s="9" customFormat="1" ht="18.75" customHeight="1">
      <c r="B9" s="133" t="s">
        <v>13</v>
      </c>
      <c r="C9" s="134"/>
      <c r="D9" s="134"/>
      <c r="E9" s="134"/>
      <c r="F9" s="134"/>
      <c r="G9" s="134"/>
      <c r="H9" s="135"/>
    </row>
    <row r="10" spans="2:8" s="9" customFormat="1" ht="16.5" customHeight="1">
      <c r="B10" s="136" t="s">
        <v>6</v>
      </c>
      <c r="C10" s="138" t="s">
        <v>0</v>
      </c>
      <c r="D10" s="141" t="s">
        <v>15</v>
      </c>
      <c r="E10" s="143" t="s">
        <v>8</v>
      </c>
      <c r="F10" s="145" t="s">
        <v>9</v>
      </c>
      <c r="G10" s="146"/>
      <c r="H10" s="147" t="s">
        <v>10</v>
      </c>
    </row>
    <row r="11" spans="2:8" s="9" customFormat="1" ht="11.25" customHeight="1">
      <c r="B11" s="136"/>
      <c r="C11" s="139"/>
      <c r="D11" s="141"/>
      <c r="E11" s="143"/>
      <c r="F11" s="150" t="s">
        <v>4</v>
      </c>
      <c r="G11" s="151"/>
      <c r="H11" s="148"/>
    </row>
    <row r="12" spans="2:8" s="9" customFormat="1" ht="15" customHeight="1">
      <c r="B12" s="136"/>
      <c r="C12" s="139"/>
      <c r="D12" s="141"/>
      <c r="E12" s="143"/>
      <c r="F12" s="152" t="s">
        <v>26</v>
      </c>
      <c r="G12" s="153"/>
      <c r="H12" s="148"/>
    </row>
    <row r="13" spans="2:8" s="9" customFormat="1" ht="16.5" customHeight="1">
      <c r="B13" s="137"/>
      <c r="C13" s="140"/>
      <c r="D13" s="142"/>
      <c r="E13" s="144"/>
      <c r="F13" s="26" t="s">
        <v>11</v>
      </c>
      <c r="G13" s="26" t="s">
        <v>12</v>
      </c>
      <c r="H13" s="149"/>
    </row>
    <row r="14" spans="2:8" s="40" customFormat="1" ht="17.25" customHeight="1">
      <c r="B14" s="52" t="s">
        <v>53</v>
      </c>
      <c r="C14" s="161" t="s">
        <v>39</v>
      </c>
      <c r="D14" s="162"/>
      <c r="E14" s="162"/>
      <c r="F14" s="162"/>
      <c r="G14" s="162"/>
      <c r="H14" s="163"/>
    </row>
    <row r="15" spans="2:8" s="5" customFormat="1" ht="16.5" customHeight="1">
      <c r="B15" s="53" t="s">
        <v>3</v>
      </c>
      <c r="C15" s="154" t="s">
        <v>48</v>
      </c>
      <c r="D15" s="155"/>
      <c r="E15" s="155"/>
      <c r="F15" s="155"/>
      <c r="G15" s="155"/>
      <c r="H15" s="156"/>
    </row>
    <row r="16" spans="2:8" s="7" customFormat="1">
      <c r="B16" s="35" t="s">
        <v>40</v>
      </c>
      <c r="C16" s="28" t="s">
        <v>69</v>
      </c>
      <c r="D16" s="30" t="s">
        <v>1</v>
      </c>
      <c r="E16" s="31">
        <v>133.19999999999999</v>
      </c>
      <c r="F16" s="32"/>
      <c r="G16" s="32"/>
      <c r="H16" s="33"/>
    </row>
    <row r="17" spans="2:8" s="7" customFormat="1">
      <c r="B17" s="35" t="s">
        <v>41</v>
      </c>
      <c r="C17" s="51" t="s">
        <v>70</v>
      </c>
      <c r="D17" s="30" t="s">
        <v>1</v>
      </c>
      <c r="E17" s="31">
        <v>41.5</v>
      </c>
      <c r="F17" s="32"/>
      <c r="G17" s="32"/>
      <c r="H17" s="33"/>
    </row>
    <row r="18" spans="2:8" s="7" customFormat="1" ht="15" customHeight="1">
      <c r="B18" s="35" t="s">
        <v>42</v>
      </c>
      <c r="C18" s="35" t="s">
        <v>71</v>
      </c>
      <c r="D18" s="29" t="s">
        <v>20</v>
      </c>
      <c r="E18" s="44">
        <v>42.5</v>
      </c>
      <c r="F18" s="34"/>
      <c r="G18" s="34"/>
      <c r="H18" s="34"/>
    </row>
    <row r="19" spans="2:8" s="7" customFormat="1">
      <c r="B19" s="35" t="s">
        <v>43</v>
      </c>
      <c r="C19" s="56" t="s">
        <v>72</v>
      </c>
      <c r="D19" s="57" t="s">
        <v>20</v>
      </c>
      <c r="E19" s="58">
        <v>25</v>
      </c>
      <c r="F19" s="35"/>
      <c r="G19" s="35"/>
      <c r="H19" s="35"/>
    </row>
    <row r="20" spans="2:8" s="7" customFormat="1" ht="15" customHeight="1">
      <c r="B20" s="54" t="s">
        <v>14</v>
      </c>
      <c r="C20" s="170" t="s">
        <v>49</v>
      </c>
      <c r="D20" s="171"/>
      <c r="E20" s="171"/>
      <c r="F20" s="171"/>
      <c r="G20" s="171"/>
      <c r="H20" s="172"/>
    </row>
    <row r="21" spans="2:8" s="7" customFormat="1" ht="25.5">
      <c r="B21" s="35" t="s">
        <v>44</v>
      </c>
      <c r="C21" s="28" t="s">
        <v>74</v>
      </c>
      <c r="D21" s="30" t="s">
        <v>1</v>
      </c>
      <c r="E21" s="31">
        <v>41.5</v>
      </c>
      <c r="F21" s="32"/>
      <c r="G21" s="32"/>
      <c r="H21" s="33"/>
    </row>
    <row r="22" spans="2:8" s="7" customFormat="1" ht="25.5">
      <c r="B22" s="35" t="s">
        <v>45</v>
      </c>
      <c r="C22" s="28" t="s">
        <v>75</v>
      </c>
      <c r="D22" s="30" t="s">
        <v>1</v>
      </c>
      <c r="E22" s="31">
        <v>133.19999999999999</v>
      </c>
      <c r="F22" s="32"/>
      <c r="G22" s="32"/>
      <c r="H22" s="33"/>
    </row>
    <row r="23" spans="2:8" s="7" customFormat="1" ht="25.5">
      <c r="B23" s="35" t="s">
        <v>46</v>
      </c>
      <c r="C23" s="37" t="s">
        <v>76</v>
      </c>
      <c r="D23" s="30" t="s">
        <v>20</v>
      </c>
      <c r="E23" s="43">
        <v>42.5</v>
      </c>
      <c r="F23" s="32"/>
      <c r="G23" s="32"/>
      <c r="H23" s="33"/>
    </row>
    <row r="24" spans="2:8" s="7" customFormat="1" ht="25.5">
      <c r="B24" s="35" t="s">
        <v>47</v>
      </c>
      <c r="C24" s="37" t="s">
        <v>77</v>
      </c>
      <c r="D24" s="30" t="s">
        <v>20</v>
      </c>
      <c r="E24" s="31">
        <v>30.4</v>
      </c>
      <c r="F24" s="32"/>
      <c r="G24" s="32"/>
      <c r="H24" s="33"/>
    </row>
    <row r="25" spans="2:8" s="7" customFormat="1">
      <c r="B25" s="177" t="s">
        <v>55</v>
      </c>
      <c r="C25" s="177"/>
      <c r="D25" s="177"/>
      <c r="E25" s="177"/>
      <c r="F25" s="177"/>
      <c r="G25" s="177"/>
      <c r="H25" s="33"/>
    </row>
    <row r="26" spans="2:8" s="7" customFormat="1">
      <c r="B26" s="54" t="s">
        <v>52</v>
      </c>
      <c r="C26" s="173" t="s">
        <v>64</v>
      </c>
      <c r="D26" s="174"/>
      <c r="E26" s="174"/>
      <c r="F26" s="174"/>
      <c r="G26" s="174"/>
      <c r="H26" s="175"/>
    </row>
    <row r="27" spans="2:8" s="7" customFormat="1" ht="99" customHeight="1">
      <c r="B27" s="35" t="s">
        <v>65</v>
      </c>
      <c r="C27" s="37" t="s">
        <v>63</v>
      </c>
      <c r="D27" s="45" t="s">
        <v>1</v>
      </c>
      <c r="E27" s="44">
        <v>30</v>
      </c>
      <c r="F27" s="37"/>
      <c r="G27" s="37"/>
      <c r="H27" s="37"/>
    </row>
    <row r="28" spans="2:8" s="7" customFormat="1" ht="25.5">
      <c r="B28" s="35" t="s">
        <v>66</v>
      </c>
      <c r="C28" s="39" t="s">
        <v>78</v>
      </c>
      <c r="D28" s="30" t="s">
        <v>1</v>
      </c>
      <c r="E28" s="31">
        <v>30</v>
      </c>
      <c r="F28" s="36"/>
      <c r="G28" s="32"/>
      <c r="H28" s="33"/>
    </row>
    <row r="29" spans="2:8" s="7" customFormat="1" ht="16.5" customHeight="1">
      <c r="B29" s="35" t="s">
        <v>67</v>
      </c>
      <c r="C29" s="39" t="s">
        <v>79</v>
      </c>
      <c r="D29" s="30" t="s">
        <v>20</v>
      </c>
      <c r="E29" s="31">
        <v>10</v>
      </c>
      <c r="F29" s="32"/>
      <c r="G29" s="32"/>
      <c r="H29" s="33"/>
    </row>
    <row r="30" spans="2:8" s="7" customFormat="1" ht="16.5" customHeight="1">
      <c r="B30" s="35" t="s">
        <v>68</v>
      </c>
      <c r="C30" s="39" t="s">
        <v>80</v>
      </c>
      <c r="D30" s="30" t="s">
        <v>20</v>
      </c>
      <c r="E30" s="31">
        <v>10</v>
      </c>
      <c r="F30" s="32"/>
      <c r="G30" s="32"/>
      <c r="H30" s="33"/>
    </row>
    <row r="31" spans="2:8" s="7" customFormat="1">
      <c r="B31" s="177" t="s">
        <v>56</v>
      </c>
      <c r="C31" s="177"/>
      <c r="D31" s="177"/>
      <c r="E31" s="177"/>
      <c r="F31" s="177"/>
      <c r="G31" s="177"/>
      <c r="H31" s="33"/>
    </row>
    <row r="32" spans="2:8" s="7" customFormat="1" ht="18" customHeight="1">
      <c r="B32" s="54" t="s">
        <v>50</v>
      </c>
      <c r="C32" s="176" t="s">
        <v>51</v>
      </c>
      <c r="D32" s="176"/>
      <c r="E32" s="176"/>
      <c r="F32" s="176"/>
      <c r="G32" s="176"/>
      <c r="H32" s="176"/>
    </row>
    <row r="33" spans="2:8" s="7" customFormat="1" ht="18" customHeight="1">
      <c r="B33" s="35" t="s">
        <v>54</v>
      </c>
      <c r="C33" s="39" t="s">
        <v>73</v>
      </c>
      <c r="D33" s="38" t="s">
        <v>58</v>
      </c>
      <c r="E33" s="46">
        <v>1</v>
      </c>
      <c r="F33" s="39"/>
      <c r="G33" s="39"/>
      <c r="H33" s="39"/>
    </row>
    <row r="34" spans="2:8" s="7" customFormat="1">
      <c r="B34" s="177" t="s">
        <v>57</v>
      </c>
      <c r="C34" s="177"/>
      <c r="D34" s="177"/>
      <c r="E34" s="177"/>
      <c r="F34" s="177"/>
      <c r="G34" s="177"/>
      <c r="H34" s="33"/>
    </row>
    <row r="35" spans="2:8" s="5" customFormat="1" ht="15.75" customHeight="1">
      <c r="B35" s="157" t="s">
        <v>16</v>
      </c>
      <c r="C35" s="158"/>
      <c r="D35" s="158"/>
      <c r="E35" s="158"/>
      <c r="F35" s="158"/>
      <c r="G35" s="158"/>
      <c r="H35" s="41"/>
    </row>
    <row r="36" spans="2:8" ht="11.25" customHeight="1">
      <c r="B36" s="159" t="s">
        <v>81</v>
      </c>
      <c r="C36" s="159"/>
      <c r="D36" s="159"/>
      <c r="E36" s="159"/>
      <c r="F36" s="159"/>
      <c r="G36" s="159"/>
      <c r="H36" s="159"/>
    </row>
    <row r="37" spans="2:8" ht="12" customHeight="1">
      <c r="B37" s="159"/>
      <c r="C37" s="159"/>
      <c r="D37" s="159"/>
      <c r="E37" s="159"/>
      <c r="F37" s="159"/>
      <c r="G37" s="159"/>
      <c r="H37" s="159"/>
    </row>
    <row r="38" spans="2:8" ht="11.25" customHeight="1">
      <c r="B38" s="160"/>
      <c r="C38" s="160"/>
      <c r="D38" s="160"/>
      <c r="E38" s="160"/>
      <c r="F38" s="160"/>
      <c r="G38" s="160"/>
      <c r="H38" s="160"/>
    </row>
    <row r="39" spans="2:8" ht="15" customHeight="1">
      <c r="B39" s="164" t="s">
        <v>59</v>
      </c>
      <c r="C39" s="165"/>
      <c r="D39" s="165"/>
      <c r="E39" s="165"/>
      <c r="F39" s="165"/>
      <c r="G39" s="165"/>
      <c r="H39" s="166"/>
    </row>
    <row r="40" spans="2:8" ht="15" customHeight="1">
      <c r="B40" s="167" t="s">
        <v>60</v>
      </c>
      <c r="C40" s="168"/>
      <c r="D40" s="168"/>
      <c r="E40" s="168"/>
      <c r="F40" s="168"/>
      <c r="G40" s="168"/>
      <c r="H40" s="169"/>
    </row>
    <row r="41" spans="2:8" ht="30" customHeight="1">
      <c r="B41" s="121" t="s">
        <v>61</v>
      </c>
      <c r="C41" s="122"/>
      <c r="D41" s="5"/>
      <c r="E41" s="48"/>
      <c r="F41" s="1"/>
      <c r="G41" s="1"/>
      <c r="H41" s="55"/>
    </row>
    <row r="42" spans="2:8" ht="12.75" customHeight="1">
      <c r="B42" s="123" t="s">
        <v>62</v>
      </c>
      <c r="C42" s="124"/>
      <c r="D42" s="124"/>
      <c r="E42" s="124"/>
      <c r="F42" s="124"/>
      <c r="G42" s="124"/>
      <c r="H42" s="125"/>
    </row>
    <row r="43" spans="2:8" ht="12.75" customHeight="1">
      <c r="B43" s="123"/>
      <c r="C43" s="124"/>
      <c r="D43" s="124"/>
      <c r="E43" s="124"/>
      <c r="F43" s="124"/>
      <c r="G43" s="124"/>
      <c r="H43" s="125"/>
    </row>
    <row r="44" spans="2:8" ht="33.75" customHeight="1">
      <c r="B44" s="126"/>
      <c r="C44" s="127"/>
      <c r="D44" s="127"/>
      <c r="E44" s="127"/>
      <c r="F44" s="127"/>
      <c r="G44" s="127"/>
      <c r="H44" s="128"/>
    </row>
    <row r="45" spans="2:8">
      <c r="B45" s="8"/>
      <c r="C45" s="8"/>
      <c r="D45" s="5"/>
      <c r="E45" s="48"/>
      <c r="F45" s="1"/>
      <c r="G45" s="1"/>
      <c r="H45" s="1"/>
    </row>
    <row r="46" spans="2:8">
      <c r="B46" s="8"/>
      <c r="C46" s="8"/>
      <c r="D46" s="5"/>
      <c r="E46" s="48"/>
      <c r="F46" s="1"/>
      <c r="G46" s="1"/>
      <c r="H46" s="1"/>
    </row>
    <row r="47" spans="2:8">
      <c r="B47" s="8"/>
      <c r="C47" s="8"/>
      <c r="D47" s="5"/>
      <c r="E47" s="48"/>
      <c r="F47" s="1"/>
      <c r="G47" s="1"/>
      <c r="H47" s="1"/>
    </row>
    <row r="48" spans="2:8">
      <c r="B48" s="8"/>
      <c r="C48" s="8"/>
      <c r="D48" s="5"/>
      <c r="E48" s="48"/>
      <c r="F48" s="1"/>
      <c r="G48" s="1"/>
      <c r="H48" s="1"/>
    </row>
    <row r="49" spans="2:8">
      <c r="B49" s="8"/>
      <c r="C49" s="8"/>
      <c r="D49" s="5"/>
      <c r="E49" s="48"/>
      <c r="F49" s="1"/>
      <c r="G49" s="1"/>
      <c r="H49" s="1"/>
    </row>
  </sheetData>
  <mergeCells count="29">
    <mergeCell ref="B39:H39"/>
    <mergeCell ref="B40:H40"/>
    <mergeCell ref="C20:H20"/>
    <mergeCell ref="C26:H26"/>
    <mergeCell ref="C32:H32"/>
    <mergeCell ref="B25:G25"/>
    <mergeCell ref="B31:G31"/>
    <mergeCell ref="B34:G34"/>
    <mergeCell ref="F12:G12"/>
    <mergeCell ref="C15:H15"/>
    <mergeCell ref="B35:G35"/>
    <mergeCell ref="B36:H38"/>
    <mergeCell ref="C14:H14"/>
    <mergeCell ref="B8:H8"/>
    <mergeCell ref="B41:C41"/>
    <mergeCell ref="B42:H44"/>
    <mergeCell ref="B2:H2"/>
    <mergeCell ref="B3:H3"/>
    <mergeCell ref="B4:H4"/>
    <mergeCell ref="B5:H5"/>
    <mergeCell ref="B6:H6"/>
    <mergeCell ref="B9:H9"/>
    <mergeCell ref="B10:B13"/>
    <mergeCell ref="C10:C13"/>
    <mergeCell ref="D10:D13"/>
    <mergeCell ref="E10:E13"/>
    <mergeCell ref="F10:G10"/>
    <mergeCell ref="H10:H13"/>
    <mergeCell ref="F11:G11"/>
  </mergeCells>
  <pageMargins left="0.69" right="0.25" top="0.75" bottom="0.75" header="0.3" footer="0.3"/>
  <pageSetup paperSize="9" scale="75" fitToWidth="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/>
  </sheetPr>
  <dimension ref="B1:K69"/>
  <sheetViews>
    <sheetView showGridLines="0" tabSelected="1" view="pageBreakPreview" topLeftCell="A52" zoomScaleSheetLayoutView="100" workbookViewId="0">
      <selection activeCell="E58" sqref="E58"/>
    </sheetView>
  </sheetViews>
  <sheetFormatPr defaultColWidth="2.7109375" defaultRowHeight="11.25"/>
  <cols>
    <col min="1" max="1" width="10.7109375" style="1" customWidth="1"/>
    <col min="2" max="2" width="6.140625" style="3" customWidth="1"/>
    <col min="3" max="3" width="15.7109375" style="3" customWidth="1"/>
    <col min="4" max="4" width="15" style="2" customWidth="1"/>
    <col min="5" max="5" width="61.28515625" style="6" customWidth="1"/>
    <col min="6" max="6" width="6.5703125" style="2" customWidth="1"/>
    <col min="7" max="7" width="8.7109375" style="2" customWidth="1"/>
    <col min="8" max="8" width="9.5703125" style="2" customWidth="1"/>
    <col min="9" max="9" width="9.140625" style="2" customWidth="1"/>
    <col min="10" max="10" width="15.85546875" style="2" customWidth="1"/>
    <col min="11" max="11" width="30.28515625" style="1" customWidth="1"/>
    <col min="12" max="12" width="11.7109375" style="1" customWidth="1"/>
    <col min="13" max="16384" width="2.7109375" style="1"/>
  </cols>
  <sheetData>
    <row r="1" spans="2:10">
      <c r="B1" s="4"/>
      <c r="C1" s="4"/>
      <c r="D1" s="1"/>
      <c r="E1" s="8"/>
      <c r="F1" s="1"/>
      <c r="G1" s="1"/>
      <c r="H1" s="1"/>
      <c r="I1" s="1"/>
      <c r="J1" s="1"/>
    </row>
    <row r="2" spans="2:10" s="9" customFormat="1" ht="12.75" customHeight="1">
      <c r="B2" s="129"/>
      <c r="C2" s="129"/>
      <c r="D2" s="129"/>
      <c r="E2" s="129"/>
      <c r="F2" s="129"/>
      <c r="G2" s="129"/>
      <c r="H2" s="129"/>
      <c r="I2" s="129"/>
      <c r="J2" s="129"/>
    </row>
    <row r="3" spans="2:10" s="9" customFormat="1" ht="15" customHeight="1">
      <c r="B3" s="130" t="s">
        <v>17</v>
      </c>
      <c r="C3" s="130"/>
      <c r="D3" s="130"/>
      <c r="E3" s="130"/>
      <c r="F3" s="130"/>
      <c r="G3" s="130"/>
      <c r="H3" s="130"/>
      <c r="I3" s="130"/>
      <c r="J3" s="130"/>
    </row>
    <row r="4" spans="2:10" s="9" customFormat="1" ht="15" customHeight="1">
      <c r="B4" s="131" t="s">
        <v>101</v>
      </c>
      <c r="C4" s="131"/>
      <c r="D4" s="131"/>
      <c r="E4" s="131"/>
      <c r="F4" s="131"/>
      <c r="G4" s="131"/>
      <c r="H4" s="131"/>
      <c r="I4" s="131"/>
      <c r="J4" s="131"/>
    </row>
    <row r="5" spans="2:10" s="9" customFormat="1" ht="11.25" customHeight="1">
      <c r="B5" s="132" t="s">
        <v>19</v>
      </c>
      <c r="C5" s="132"/>
      <c r="D5" s="132"/>
      <c r="E5" s="132"/>
      <c r="F5" s="132"/>
      <c r="G5" s="132"/>
      <c r="H5" s="132"/>
      <c r="I5" s="132"/>
      <c r="J5" s="132"/>
    </row>
    <row r="6" spans="2:10" s="9" customFormat="1" ht="10.5" customHeight="1">
      <c r="B6" s="132" t="s">
        <v>18</v>
      </c>
      <c r="C6" s="132"/>
      <c r="D6" s="132"/>
      <c r="E6" s="132"/>
      <c r="F6" s="132"/>
      <c r="G6" s="132"/>
      <c r="H6" s="132"/>
      <c r="I6" s="132"/>
      <c r="J6" s="132"/>
    </row>
    <row r="7" spans="2:10" s="9" customFormat="1" ht="15" customHeight="1">
      <c r="B7" s="10"/>
      <c r="C7" s="10"/>
      <c r="D7" s="10"/>
      <c r="E7" s="10"/>
      <c r="F7" s="10"/>
      <c r="G7" s="10"/>
      <c r="H7" s="10"/>
      <c r="I7" s="10"/>
      <c r="J7" s="10"/>
    </row>
    <row r="8" spans="2:10" s="9" customFormat="1" ht="15.75" customHeight="1">
      <c r="B8" s="120"/>
      <c r="C8" s="120"/>
      <c r="D8" s="120"/>
      <c r="E8" s="120"/>
      <c r="F8" s="120"/>
      <c r="G8" s="120"/>
      <c r="H8" s="120"/>
      <c r="I8" s="120"/>
      <c r="J8" s="120"/>
    </row>
    <row r="9" spans="2:10" s="9" customFormat="1" ht="18.75" customHeight="1">
      <c r="B9" s="133" t="s">
        <v>131</v>
      </c>
      <c r="C9" s="134"/>
      <c r="D9" s="134"/>
      <c r="E9" s="134"/>
      <c r="F9" s="134"/>
      <c r="G9" s="134"/>
      <c r="H9" s="134"/>
      <c r="I9" s="134"/>
      <c r="J9" s="135"/>
    </row>
    <row r="10" spans="2:10" s="9" customFormat="1" ht="15" customHeight="1">
      <c r="B10" s="145" t="s">
        <v>126</v>
      </c>
      <c r="C10" s="195"/>
      <c r="D10" s="195"/>
      <c r="E10" s="195"/>
      <c r="F10" s="195"/>
      <c r="G10" s="195"/>
      <c r="H10" s="195"/>
      <c r="I10" s="195"/>
      <c r="J10" s="146"/>
    </row>
    <row r="11" spans="2:10" s="9" customFormat="1" ht="16.5" customHeight="1">
      <c r="B11" s="179" t="s">
        <v>6</v>
      </c>
      <c r="C11" s="179" t="s">
        <v>2</v>
      </c>
      <c r="D11" s="179" t="s">
        <v>7</v>
      </c>
      <c r="E11" s="181" t="s">
        <v>0</v>
      </c>
      <c r="F11" s="179" t="s">
        <v>15</v>
      </c>
      <c r="G11" s="179" t="s">
        <v>8</v>
      </c>
      <c r="H11" s="192" t="s">
        <v>9</v>
      </c>
      <c r="I11" s="192"/>
      <c r="J11" s="193" t="s">
        <v>10</v>
      </c>
    </row>
    <row r="12" spans="2:10" s="9" customFormat="1" ht="11.25" customHeight="1">
      <c r="B12" s="179"/>
      <c r="C12" s="179"/>
      <c r="D12" s="179"/>
      <c r="E12" s="181"/>
      <c r="F12" s="179"/>
      <c r="G12" s="179"/>
      <c r="H12" s="189" t="s">
        <v>4</v>
      </c>
      <c r="I12" s="189"/>
      <c r="J12" s="193"/>
    </row>
    <row r="13" spans="2:10" s="9" customFormat="1" ht="15" customHeight="1">
      <c r="B13" s="179"/>
      <c r="C13" s="179"/>
      <c r="D13" s="179"/>
      <c r="E13" s="181"/>
      <c r="F13" s="179"/>
      <c r="G13" s="179"/>
      <c r="H13" s="194" t="s">
        <v>22</v>
      </c>
      <c r="I13" s="194"/>
      <c r="J13" s="193"/>
    </row>
    <row r="14" spans="2:10" s="9" customFormat="1" ht="16.5" customHeight="1">
      <c r="B14" s="180"/>
      <c r="C14" s="180"/>
      <c r="D14" s="180"/>
      <c r="E14" s="138"/>
      <c r="F14" s="180"/>
      <c r="G14" s="180"/>
      <c r="H14" s="17" t="s">
        <v>11</v>
      </c>
      <c r="I14" s="17" t="s">
        <v>12</v>
      </c>
      <c r="J14" s="147"/>
    </row>
    <row r="15" spans="2:10" ht="11.25" customHeight="1">
      <c r="B15" s="12"/>
      <c r="C15" s="13"/>
      <c r="D15" s="13"/>
      <c r="E15" s="13"/>
      <c r="F15" s="13"/>
      <c r="G15" s="13"/>
      <c r="H15" s="13"/>
      <c r="I15" s="13"/>
      <c r="J15" s="14"/>
    </row>
    <row r="16" spans="2:10" s="5" customFormat="1" ht="12.75" customHeight="1">
      <c r="B16" s="119"/>
      <c r="C16" s="18"/>
      <c r="D16" s="19"/>
      <c r="E16" s="20" t="s">
        <v>39</v>
      </c>
      <c r="F16" s="19"/>
      <c r="G16" s="21"/>
      <c r="H16" s="19"/>
      <c r="I16" s="22"/>
      <c r="J16" s="23"/>
    </row>
    <row r="17" spans="2:10" s="5" customFormat="1" ht="15">
      <c r="B17" s="18">
        <v>1</v>
      </c>
      <c r="C17" s="183" t="s">
        <v>5</v>
      </c>
      <c r="D17" s="184"/>
      <c r="E17" s="20"/>
      <c r="F17" s="19"/>
      <c r="G17" s="21"/>
      <c r="H17" s="19"/>
      <c r="I17" s="22"/>
      <c r="J17" s="23"/>
    </row>
    <row r="18" spans="2:10" ht="17.25" customHeight="1">
      <c r="B18" s="92" t="s">
        <v>3</v>
      </c>
      <c r="C18" s="185" t="s">
        <v>121</v>
      </c>
      <c r="D18" s="186"/>
      <c r="E18" s="93"/>
      <c r="F18" s="93"/>
      <c r="G18" s="93"/>
      <c r="H18" s="93"/>
      <c r="I18" s="93"/>
      <c r="J18" s="94"/>
    </row>
    <row r="19" spans="2:10" s="7" customFormat="1" ht="30">
      <c r="B19" s="59" t="s">
        <v>40</v>
      </c>
      <c r="C19" s="59">
        <v>97647</v>
      </c>
      <c r="D19" s="61" t="s">
        <v>23</v>
      </c>
      <c r="E19" s="72" t="s">
        <v>36</v>
      </c>
      <c r="F19" s="63" t="s">
        <v>1</v>
      </c>
      <c r="G19" s="64">
        <v>133.19999999999999</v>
      </c>
      <c r="H19" s="65">
        <f>2.6</f>
        <v>2.6</v>
      </c>
      <c r="I19" s="65">
        <f>H19*1.2685</f>
        <v>3.2980999999999998</v>
      </c>
      <c r="J19" s="66">
        <f>I19*G19</f>
        <v>439.30691999999993</v>
      </c>
    </row>
    <row r="20" spans="2:10" s="7" customFormat="1" ht="15">
      <c r="B20" s="59" t="s">
        <v>41</v>
      </c>
      <c r="C20" s="73" t="s">
        <v>38</v>
      </c>
      <c r="D20" s="74" t="s">
        <v>21</v>
      </c>
      <c r="E20" s="68" t="s">
        <v>37</v>
      </c>
      <c r="F20" s="75" t="s">
        <v>1</v>
      </c>
      <c r="G20" s="76">
        <v>41.4</v>
      </c>
      <c r="H20" s="77">
        <f>5.31*1.1304</f>
        <v>6.0024239999999995</v>
      </c>
      <c r="I20" s="77">
        <f t="shared" ref="I20:I35" si="0">H20*1.2685</f>
        <v>7.6140748439999992</v>
      </c>
      <c r="J20" s="78">
        <f t="shared" ref="J20:J28" si="1">I20*G20</f>
        <v>315.22269854159998</v>
      </c>
    </row>
    <row r="21" spans="2:10" s="7" customFormat="1" ht="15">
      <c r="B21" s="59" t="s">
        <v>42</v>
      </c>
      <c r="C21" s="59" t="s">
        <v>82</v>
      </c>
      <c r="D21" s="61" t="s">
        <v>21</v>
      </c>
      <c r="E21" s="79" t="s">
        <v>130</v>
      </c>
      <c r="F21" s="75" t="s">
        <v>1</v>
      </c>
      <c r="G21" s="64">
        <f>10.62+4.9</f>
        <v>15.52</v>
      </c>
      <c r="H21" s="65">
        <f>5.95*1.1304</f>
        <v>6.725880000000001</v>
      </c>
      <c r="I21" s="77">
        <f t="shared" si="0"/>
        <v>8.5317787800000016</v>
      </c>
      <c r="J21" s="78">
        <f t="shared" si="1"/>
        <v>132.41320666560003</v>
      </c>
    </row>
    <row r="22" spans="2:10" s="7" customFormat="1" ht="15">
      <c r="B22" s="215" t="s">
        <v>142</v>
      </c>
      <c r="C22" s="215"/>
      <c r="D22" s="215"/>
      <c r="E22" s="215"/>
      <c r="F22" s="215"/>
      <c r="G22" s="215"/>
      <c r="H22" s="215"/>
      <c r="I22" s="215"/>
      <c r="J22" s="213">
        <f>SUM(J19:J21)</f>
        <v>886.94282520719992</v>
      </c>
    </row>
    <row r="23" spans="2:10" s="7" customFormat="1" ht="15" customHeight="1">
      <c r="B23" s="95" t="s">
        <v>14</v>
      </c>
      <c r="C23" s="187" t="s">
        <v>122</v>
      </c>
      <c r="D23" s="188"/>
      <c r="E23" s="105"/>
      <c r="F23" s="105"/>
      <c r="G23" s="105"/>
      <c r="H23" s="105"/>
      <c r="I23" s="105"/>
      <c r="J23" s="108"/>
    </row>
    <row r="24" spans="2:10" s="7" customFormat="1" ht="15">
      <c r="B24" s="59" t="s">
        <v>44</v>
      </c>
      <c r="C24" s="59" t="s">
        <v>30</v>
      </c>
      <c r="D24" s="61" t="s">
        <v>21</v>
      </c>
      <c r="E24" s="72" t="s">
        <v>29</v>
      </c>
      <c r="F24" s="63" t="s">
        <v>1</v>
      </c>
      <c r="G24" s="64">
        <v>41.4</v>
      </c>
      <c r="H24" s="65">
        <f>((115.8)-19.58)*1.1304</f>
        <v>108.767088</v>
      </c>
      <c r="I24" s="65">
        <f t="shared" ref="I24" si="2">H24*1.2685</f>
        <v>137.971051128</v>
      </c>
      <c r="J24" s="66">
        <f t="shared" ref="J24" si="3">I24*G24</f>
        <v>5712.0015166991998</v>
      </c>
    </row>
    <row r="25" spans="2:10" s="7" customFormat="1" ht="28.5" customHeight="1">
      <c r="B25" s="59" t="s">
        <v>45</v>
      </c>
      <c r="C25" s="59" t="s">
        <v>33</v>
      </c>
      <c r="D25" s="61" t="s">
        <v>21</v>
      </c>
      <c r="E25" s="72" t="s">
        <v>34</v>
      </c>
      <c r="F25" s="63" t="s">
        <v>1</v>
      </c>
      <c r="G25" s="64">
        <v>133.19999999999999</v>
      </c>
      <c r="H25" s="65">
        <f>57.91*1.1304</f>
        <v>65.461464000000007</v>
      </c>
      <c r="I25" s="65">
        <f t="shared" si="0"/>
        <v>83.037867084000013</v>
      </c>
      <c r="J25" s="66">
        <f t="shared" si="1"/>
        <v>11060.643895588801</v>
      </c>
    </row>
    <row r="26" spans="2:10" s="7" customFormat="1" ht="15">
      <c r="B26" s="59" t="s">
        <v>46</v>
      </c>
      <c r="C26" s="59" t="s">
        <v>28</v>
      </c>
      <c r="D26" s="61" t="s">
        <v>21</v>
      </c>
      <c r="E26" s="67" t="s">
        <v>27</v>
      </c>
      <c r="F26" s="63" t="s">
        <v>1</v>
      </c>
      <c r="G26" s="64">
        <v>10.62</v>
      </c>
      <c r="H26" s="65">
        <f>86.3*1.1304</f>
        <v>97.553520000000006</v>
      </c>
      <c r="I26" s="65">
        <f t="shared" si="0"/>
        <v>123.74664012000001</v>
      </c>
      <c r="J26" s="66">
        <f t="shared" si="1"/>
        <v>1314.1893180744</v>
      </c>
    </row>
    <row r="27" spans="2:10" s="7" customFormat="1" ht="15">
      <c r="B27" s="59" t="s">
        <v>47</v>
      </c>
      <c r="C27" s="73" t="s">
        <v>123</v>
      </c>
      <c r="D27" s="61" t="s">
        <v>21</v>
      </c>
      <c r="E27" s="87" t="s">
        <v>124</v>
      </c>
      <c r="F27" s="75" t="s">
        <v>20</v>
      </c>
      <c r="G27" s="76">
        <v>48.65</v>
      </c>
      <c r="H27" s="65">
        <f>11.87*1.1304</f>
        <v>13.417847999999999</v>
      </c>
      <c r="I27" s="65">
        <f t="shared" si="0"/>
        <v>17.020540187999998</v>
      </c>
      <c r="J27" s="78">
        <f t="shared" si="1"/>
        <v>828.04928014619986</v>
      </c>
    </row>
    <row r="28" spans="2:10" s="7" customFormat="1" ht="30.75" customHeight="1">
      <c r="B28" s="59" t="s">
        <v>125</v>
      </c>
      <c r="C28" s="73" t="s">
        <v>129</v>
      </c>
      <c r="D28" s="74" t="s">
        <v>21</v>
      </c>
      <c r="E28" s="87" t="s">
        <v>83</v>
      </c>
      <c r="F28" s="75" t="s">
        <v>20</v>
      </c>
      <c r="G28" s="76">
        <v>34</v>
      </c>
      <c r="H28" s="77">
        <f xml:space="preserve"> 64.03*1.1304</f>
        <v>72.379512000000005</v>
      </c>
      <c r="I28" s="77">
        <f t="shared" si="0"/>
        <v>91.813410972</v>
      </c>
      <c r="J28" s="78">
        <f t="shared" si="1"/>
        <v>3121.6559730479999</v>
      </c>
    </row>
    <row r="29" spans="2:10" s="7" customFormat="1" ht="15">
      <c r="B29" s="215" t="s">
        <v>142</v>
      </c>
      <c r="C29" s="215"/>
      <c r="D29" s="215"/>
      <c r="E29" s="215"/>
      <c r="F29" s="215"/>
      <c r="G29" s="215"/>
      <c r="H29" s="215"/>
      <c r="I29" s="215"/>
      <c r="J29" s="66">
        <f>SUM(J24:J28)</f>
        <v>22036.539983556602</v>
      </c>
    </row>
    <row r="30" spans="2:10" s="7" customFormat="1" ht="15" customHeight="1">
      <c r="B30" s="95">
        <v>2</v>
      </c>
      <c r="C30" s="104"/>
      <c r="D30" s="105"/>
      <c r="E30" s="106" t="s">
        <v>87</v>
      </c>
      <c r="F30" s="105"/>
      <c r="G30" s="105"/>
      <c r="H30" s="105"/>
      <c r="I30" s="107"/>
      <c r="J30" s="108"/>
    </row>
    <row r="31" spans="2:10" ht="15">
      <c r="B31" s="109" t="s">
        <v>86</v>
      </c>
      <c r="C31" s="183" t="s">
        <v>94</v>
      </c>
      <c r="D31" s="184"/>
      <c r="E31" s="110"/>
      <c r="F31" s="111"/>
      <c r="G31" s="111"/>
      <c r="H31" s="111"/>
      <c r="I31" s="111"/>
      <c r="J31" s="112"/>
    </row>
    <row r="32" spans="2:10" ht="15">
      <c r="B32" s="71" t="s">
        <v>96</v>
      </c>
      <c r="C32" s="83">
        <v>96527</v>
      </c>
      <c r="D32" s="84" t="s">
        <v>23</v>
      </c>
      <c r="E32" s="85" t="s">
        <v>91</v>
      </c>
      <c r="F32" s="84" t="s">
        <v>90</v>
      </c>
      <c r="G32" s="84">
        <v>2.6</v>
      </c>
      <c r="H32" s="84">
        <v>100.15</v>
      </c>
      <c r="I32" s="86">
        <f>H32*1.2685</f>
        <v>127.04027500000001</v>
      </c>
      <c r="J32" s="84">
        <f>I32*G32</f>
        <v>330.30471500000004</v>
      </c>
    </row>
    <row r="33" spans="2:10" s="7" customFormat="1" ht="15">
      <c r="B33" s="71" t="s">
        <v>97</v>
      </c>
      <c r="C33" s="60">
        <v>95954</v>
      </c>
      <c r="D33" s="61" t="s">
        <v>23</v>
      </c>
      <c r="E33" s="79" t="s">
        <v>100</v>
      </c>
      <c r="F33" s="63" t="s">
        <v>90</v>
      </c>
      <c r="G33" s="80">
        <v>0.64800000000000002</v>
      </c>
      <c r="H33" s="65">
        <v>1629.59</v>
      </c>
      <c r="I33" s="65">
        <f>H33*1.2685</f>
        <v>2067.1349149999996</v>
      </c>
      <c r="J33" s="81">
        <f>I33*G33</f>
        <v>1339.5034249199998</v>
      </c>
    </row>
    <row r="34" spans="2:10" s="7" customFormat="1" ht="30">
      <c r="B34" s="71" t="s">
        <v>98</v>
      </c>
      <c r="C34" s="82" t="s">
        <v>93</v>
      </c>
      <c r="D34" s="81" t="s">
        <v>23</v>
      </c>
      <c r="E34" s="79" t="s">
        <v>92</v>
      </c>
      <c r="F34" s="63" t="s">
        <v>1</v>
      </c>
      <c r="G34" s="64">
        <v>6.48</v>
      </c>
      <c r="H34" s="65">
        <v>9.76</v>
      </c>
      <c r="I34" s="65">
        <f t="shared" si="0"/>
        <v>12.380559999999999</v>
      </c>
      <c r="J34" s="66">
        <f>I34*G34</f>
        <v>80.226028799999995</v>
      </c>
    </row>
    <row r="35" spans="2:10" s="7" customFormat="1" ht="15">
      <c r="B35" s="71" t="s">
        <v>103</v>
      </c>
      <c r="C35" s="82">
        <v>96995</v>
      </c>
      <c r="D35" s="81" t="s">
        <v>23</v>
      </c>
      <c r="E35" s="79" t="s">
        <v>102</v>
      </c>
      <c r="F35" s="63" t="s">
        <v>90</v>
      </c>
      <c r="G35" s="64">
        <v>1.95</v>
      </c>
      <c r="H35" s="65">
        <v>39.07</v>
      </c>
      <c r="I35" s="65">
        <f t="shared" si="0"/>
        <v>49.560294999999996</v>
      </c>
      <c r="J35" s="66">
        <f>I35*G35</f>
        <v>96.642575249999993</v>
      </c>
    </row>
    <row r="36" spans="2:10" s="7" customFormat="1" ht="15">
      <c r="B36" s="219" t="s">
        <v>142</v>
      </c>
      <c r="C36" s="219"/>
      <c r="D36" s="219"/>
      <c r="E36" s="219"/>
      <c r="F36" s="219"/>
      <c r="G36" s="219"/>
      <c r="H36" s="219"/>
      <c r="I36" s="219"/>
      <c r="J36" s="66">
        <f>SUM(J32:J35)</f>
        <v>1846.6767439699997</v>
      </c>
    </row>
    <row r="37" spans="2:10" ht="15">
      <c r="B37" s="92" t="s">
        <v>66</v>
      </c>
      <c r="C37" s="183" t="s">
        <v>95</v>
      </c>
      <c r="D37" s="184"/>
      <c r="E37" s="102"/>
      <c r="F37" s="102"/>
      <c r="G37" s="102"/>
      <c r="H37" s="102"/>
      <c r="I37" s="102"/>
      <c r="J37" s="103"/>
    </row>
    <row r="38" spans="2:10" s="7" customFormat="1" ht="45">
      <c r="B38" s="59" t="s">
        <v>99</v>
      </c>
      <c r="C38" s="60" t="s">
        <v>85</v>
      </c>
      <c r="D38" s="61" t="s">
        <v>21</v>
      </c>
      <c r="E38" s="62" t="s">
        <v>89</v>
      </c>
      <c r="F38" s="63" t="s">
        <v>84</v>
      </c>
      <c r="G38" s="64">
        <v>635.66999999999996</v>
      </c>
      <c r="H38" s="65">
        <f>4.98*1.1304</f>
        <v>5.6293920000000011</v>
      </c>
      <c r="I38" s="65">
        <f t="shared" ref="I38" si="4">H38*1.2685</f>
        <v>7.1408837520000015</v>
      </c>
      <c r="J38" s="66">
        <f t="shared" ref="J38" si="5">I38*G38</f>
        <v>4539.245574633841</v>
      </c>
    </row>
    <row r="39" spans="2:10" s="7" customFormat="1" ht="15">
      <c r="B39" s="215" t="s">
        <v>142</v>
      </c>
      <c r="C39" s="215"/>
      <c r="D39" s="215"/>
      <c r="E39" s="215"/>
      <c r="F39" s="215"/>
      <c r="G39" s="215"/>
      <c r="H39" s="215"/>
      <c r="I39" s="215"/>
      <c r="J39" s="66">
        <f>SUM(J38)</f>
        <v>4539.245574633841</v>
      </c>
    </row>
    <row r="40" spans="2:10" s="7" customFormat="1" ht="15">
      <c r="B40" s="216" t="s">
        <v>67</v>
      </c>
      <c r="C40" s="217" t="s">
        <v>104</v>
      </c>
      <c r="D40" s="218"/>
      <c r="E40" s="96"/>
      <c r="F40" s="97"/>
      <c r="G40" s="98"/>
      <c r="H40" s="99"/>
      <c r="I40" s="100"/>
      <c r="J40" s="101"/>
    </row>
    <row r="41" spans="2:10" s="7" customFormat="1" ht="15">
      <c r="B41" s="59" t="s">
        <v>114</v>
      </c>
      <c r="C41" s="88" t="s">
        <v>105</v>
      </c>
      <c r="D41" s="61" t="s">
        <v>21</v>
      </c>
      <c r="E41" s="79" t="s">
        <v>106</v>
      </c>
      <c r="F41" s="63" t="s">
        <v>20</v>
      </c>
      <c r="G41" s="64">
        <v>7</v>
      </c>
      <c r="H41" s="70">
        <f>13.85*1.1304</f>
        <v>15.656040000000001</v>
      </c>
      <c r="I41" s="65">
        <f>H41*1.2685</f>
        <v>19.859686740000001</v>
      </c>
      <c r="J41" s="66">
        <f>G41*I41</f>
        <v>139.01780718000001</v>
      </c>
    </row>
    <row r="42" spans="2:10" s="7" customFormat="1" ht="34.5" customHeight="1">
      <c r="B42" s="59" t="s">
        <v>115</v>
      </c>
      <c r="C42" s="82">
        <v>89584</v>
      </c>
      <c r="D42" s="61" t="s">
        <v>23</v>
      </c>
      <c r="E42" s="79" t="s">
        <v>107</v>
      </c>
      <c r="F42" s="63" t="s">
        <v>112</v>
      </c>
      <c r="G42" s="64">
        <v>4</v>
      </c>
      <c r="H42" s="70">
        <f>28.18</f>
        <v>28.18</v>
      </c>
      <c r="I42" s="65">
        <f>H42*1.2685</f>
        <v>35.74633</v>
      </c>
      <c r="J42" s="66">
        <f t="shared" ref="J42:J45" si="6">G42*I42</f>
        <v>142.98532</v>
      </c>
    </row>
    <row r="43" spans="2:10" s="7" customFormat="1" ht="15">
      <c r="B43" s="59" t="s">
        <v>116</v>
      </c>
      <c r="C43" s="82" t="s">
        <v>109</v>
      </c>
      <c r="D43" s="61" t="s">
        <v>21</v>
      </c>
      <c r="E43" s="79" t="s">
        <v>108</v>
      </c>
      <c r="F43" s="63" t="s">
        <v>112</v>
      </c>
      <c r="G43" s="64">
        <v>4</v>
      </c>
      <c r="H43" s="89">
        <f>3.5*1.1304</f>
        <v>3.9564000000000004</v>
      </c>
      <c r="I43" s="65">
        <f>H43*1.2685</f>
        <v>5.0186934000000001</v>
      </c>
      <c r="J43" s="66">
        <f t="shared" si="6"/>
        <v>20.0747736</v>
      </c>
    </row>
    <row r="44" spans="2:10" s="7" customFormat="1" ht="30">
      <c r="B44" s="59" t="s">
        <v>117</v>
      </c>
      <c r="C44" s="82">
        <v>94231</v>
      </c>
      <c r="D44" s="61" t="s">
        <v>23</v>
      </c>
      <c r="E44" s="79" t="s">
        <v>110</v>
      </c>
      <c r="F44" s="63" t="s">
        <v>20</v>
      </c>
      <c r="G44" s="64">
        <v>11.8</v>
      </c>
      <c r="H44" s="90">
        <f>28.68</f>
        <v>28.68</v>
      </c>
      <c r="I44" s="65">
        <f>H44*1.2685</f>
        <v>36.380580000000002</v>
      </c>
      <c r="J44" s="66">
        <f t="shared" si="6"/>
        <v>429.29084400000005</v>
      </c>
    </row>
    <row r="45" spans="2:10" s="7" customFormat="1" ht="30">
      <c r="B45" s="59" t="s">
        <v>118</v>
      </c>
      <c r="C45" s="82" t="s">
        <v>111</v>
      </c>
      <c r="D45" s="61" t="s">
        <v>21</v>
      </c>
      <c r="E45" s="79" t="s">
        <v>113</v>
      </c>
      <c r="F45" s="63" t="s">
        <v>20</v>
      </c>
      <c r="G45" s="64">
        <v>11.8</v>
      </c>
      <c r="H45" s="89">
        <f>35.02*1.1304</f>
        <v>39.586608000000005</v>
      </c>
      <c r="I45" s="65">
        <f>H45*1.2685</f>
        <v>50.215612248000006</v>
      </c>
      <c r="J45" s="66">
        <f t="shared" si="6"/>
        <v>592.54422452640006</v>
      </c>
    </row>
    <row r="46" spans="2:10" s="7" customFormat="1" ht="35.25" customHeight="1">
      <c r="B46" s="59" t="s">
        <v>119</v>
      </c>
      <c r="C46" s="59" t="s">
        <v>32</v>
      </c>
      <c r="D46" s="61" t="s">
        <v>21</v>
      </c>
      <c r="E46" s="67" t="s">
        <v>83</v>
      </c>
      <c r="F46" s="63" t="s">
        <v>20</v>
      </c>
      <c r="G46" s="64">
        <v>11.8</v>
      </c>
      <c r="H46" s="65">
        <f xml:space="preserve"> 64.03*1.1304</f>
        <v>72.379512000000005</v>
      </c>
      <c r="I46" s="65">
        <f t="shared" ref="I46" si="7">H46*1.2685</f>
        <v>91.813410972</v>
      </c>
      <c r="J46" s="66">
        <f t="shared" ref="J46" si="8">I46*G46</f>
        <v>1083.3982494696002</v>
      </c>
    </row>
    <row r="47" spans="2:10" s="7" customFormat="1" ht="15">
      <c r="B47" s="214" t="s">
        <v>142</v>
      </c>
      <c r="C47" s="214"/>
      <c r="D47" s="214"/>
      <c r="E47" s="214"/>
      <c r="F47" s="214"/>
      <c r="G47" s="214"/>
      <c r="H47" s="214"/>
      <c r="I47" s="214"/>
      <c r="J47" s="66">
        <f>SUM(J41:J46)</f>
        <v>2407.3112187760003</v>
      </c>
    </row>
    <row r="48" spans="2:10" s="7" customFormat="1" ht="18" customHeight="1">
      <c r="B48" s="95" t="s">
        <v>68</v>
      </c>
      <c r="C48" s="113" t="s">
        <v>49</v>
      </c>
      <c r="D48" s="114"/>
      <c r="E48" s="115"/>
      <c r="F48" s="116"/>
      <c r="G48" s="117"/>
      <c r="H48" s="107"/>
      <c r="I48" s="107"/>
      <c r="J48" s="118"/>
    </row>
    <row r="49" spans="2:11" s="7" customFormat="1" ht="45">
      <c r="B49" s="59" t="s">
        <v>120</v>
      </c>
      <c r="C49" s="69" t="s">
        <v>35</v>
      </c>
      <c r="D49" s="61" t="s">
        <v>21</v>
      </c>
      <c r="E49" s="62" t="s">
        <v>88</v>
      </c>
      <c r="F49" s="63" t="s">
        <v>1</v>
      </c>
      <c r="G49" s="64">
        <v>39</v>
      </c>
      <c r="H49" s="70">
        <f>90.09*1.1304</f>
        <v>101.83773600000001</v>
      </c>
      <c r="I49" s="65">
        <f>H49*1.2685</f>
        <v>129.18116811600001</v>
      </c>
      <c r="J49" s="66">
        <f>I49*G49</f>
        <v>5038.0655565240004</v>
      </c>
    </row>
    <row r="50" spans="2:11" s="7" customFormat="1" ht="17.25" customHeight="1">
      <c r="B50" s="214" t="s">
        <v>142</v>
      </c>
      <c r="C50" s="214"/>
      <c r="D50" s="214"/>
      <c r="E50" s="214"/>
      <c r="F50" s="214"/>
      <c r="G50" s="214"/>
      <c r="H50" s="214"/>
      <c r="I50" s="214"/>
      <c r="J50" s="66">
        <f>SUM(J49)</f>
        <v>5038.0655565240004</v>
      </c>
      <c r="K50" s="91"/>
    </row>
    <row r="51" spans="2:11" s="5" customFormat="1" ht="15.75" customHeight="1">
      <c r="B51" s="190" t="s">
        <v>16</v>
      </c>
      <c r="C51" s="191"/>
      <c r="D51" s="191"/>
      <c r="E51" s="191"/>
      <c r="F51" s="191"/>
      <c r="G51" s="191"/>
      <c r="H51" s="191"/>
      <c r="I51" s="191"/>
      <c r="J51" s="24">
        <f>SUM(J50,J47,J39,J36,J29,J22,)</f>
        <v>36754.781902667644</v>
      </c>
    </row>
    <row r="52" spans="2:11" ht="11.25" customHeight="1">
      <c r="B52" s="159" t="s">
        <v>127</v>
      </c>
      <c r="C52" s="159"/>
      <c r="D52" s="159"/>
      <c r="E52" s="159"/>
      <c r="F52" s="159"/>
      <c r="G52" s="159"/>
      <c r="H52" s="159"/>
      <c r="I52" s="159"/>
      <c r="J52" s="159"/>
    </row>
    <row r="53" spans="2:11" ht="12" customHeight="1">
      <c r="B53" s="159"/>
      <c r="C53" s="159"/>
      <c r="D53" s="159"/>
      <c r="E53" s="159"/>
      <c r="F53" s="159"/>
      <c r="G53" s="159"/>
      <c r="H53" s="159"/>
      <c r="I53" s="159"/>
      <c r="J53" s="159"/>
    </row>
    <row r="54" spans="2:11" ht="11.25" customHeight="1">
      <c r="B54" s="159"/>
      <c r="C54" s="159"/>
      <c r="D54" s="159"/>
      <c r="E54" s="159"/>
      <c r="F54" s="159"/>
      <c r="G54" s="159"/>
      <c r="H54" s="159"/>
      <c r="I54" s="159"/>
      <c r="J54" s="159"/>
    </row>
    <row r="55" spans="2:11" ht="35.25" customHeight="1">
      <c r="B55" s="182" t="s">
        <v>24</v>
      </c>
      <c r="C55" s="182"/>
      <c r="D55" s="182"/>
      <c r="E55" s="182"/>
      <c r="F55" s="182"/>
      <c r="G55" s="182"/>
      <c r="H55" s="182"/>
      <c r="I55" s="182"/>
      <c r="J55" s="182"/>
    </row>
    <row r="56" spans="2:11" ht="22.5" customHeight="1">
      <c r="B56" s="182" t="s">
        <v>128</v>
      </c>
      <c r="C56" s="182"/>
      <c r="D56" s="182"/>
      <c r="E56" s="182"/>
      <c r="F56" s="182"/>
      <c r="G56" s="182"/>
      <c r="H56" s="182"/>
      <c r="I56" s="182"/>
      <c r="J56" s="182"/>
    </row>
    <row r="57" spans="2:11" ht="12">
      <c r="B57" s="178" t="s">
        <v>25</v>
      </c>
      <c r="C57" s="178"/>
      <c r="D57" s="16">
        <v>0.13039999999999999</v>
      </c>
      <c r="E57" s="11"/>
      <c r="F57" s="11"/>
      <c r="G57" s="11"/>
      <c r="H57" s="11"/>
      <c r="I57" s="11"/>
      <c r="J57" s="11"/>
    </row>
    <row r="58" spans="2:11" ht="12">
      <c r="B58" s="178" t="s">
        <v>26</v>
      </c>
      <c r="C58" s="178"/>
      <c r="D58" s="16">
        <v>0.26850000000000002</v>
      </c>
      <c r="E58" s="15"/>
      <c r="F58" s="15"/>
      <c r="G58" s="15"/>
      <c r="H58" s="15"/>
      <c r="I58" s="15"/>
      <c r="J58" s="15"/>
    </row>
    <row r="59" spans="2:11">
      <c r="B59" s="4"/>
      <c r="C59" s="4"/>
      <c r="D59" s="1"/>
      <c r="E59" s="8"/>
      <c r="F59" s="1"/>
      <c r="G59" s="1"/>
      <c r="H59" s="1"/>
      <c r="I59" s="1"/>
      <c r="J59" s="1"/>
    </row>
    <row r="60" spans="2:11">
      <c r="B60" s="4"/>
      <c r="C60" s="4"/>
      <c r="D60" s="1"/>
      <c r="E60" s="8"/>
      <c r="F60" s="1"/>
      <c r="G60" s="1"/>
      <c r="H60" s="1"/>
      <c r="I60" s="1"/>
      <c r="J60" s="1"/>
    </row>
    <row r="61" spans="2:11">
      <c r="B61" s="4"/>
      <c r="C61" s="4"/>
      <c r="D61" s="1"/>
      <c r="E61" s="8"/>
      <c r="F61" s="1"/>
      <c r="G61" s="1"/>
      <c r="H61" s="1"/>
      <c r="I61" s="1"/>
      <c r="J61" s="1"/>
    </row>
    <row r="62" spans="2:11" ht="15.75" customHeight="1">
      <c r="B62" s="4"/>
      <c r="C62" s="4"/>
      <c r="D62" s="1"/>
      <c r="E62" s="231" t="s">
        <v>151</v>
      </c>
      <c r="F62" s="1"/>
      <c r="G62" s="1"/>
      <c r="H62" s="1"/>
      <c r="I62" s="1"/>
      <c r="J62" s="1"/>
    </row>
    <row r="63" spans="2:11" ht="15.75" customHeight="1">
      <c r="B63" s="4"/>
      <c r="C63" s="4"/>
      <c r="D63" s="1"/>
      <c r="E63" s="230" t="s">
        <v>150</v>
      </c>
      <c r="F63" s="1"/>
      <c r="G63" s="1"/>
      <c r="H63" s="1"/>
      <c r="I63" s="1"/>
      <c r="J63" s="1"/>
    </row>
    <row r="64" spans="2:11" ht="15.75" customHeight="1">
      <c r="B64" s="4"/>
      <c r="C64" s="4"/>
      <c r="D64" s="1"/>
      <c r="E64" s="230" t="s">
        <v>152</v>
      </c>
      <c r="F64" s="1"/>
      <c r="G64" s="1"/>
      <c r="H64" s="1"/>
      <c r="I64" s="1"/>
      <c r="J64" s="1"/>
    </row>
    <row r="65" spans="2:10" ht="15.75" customHeight="1">
      <c r="B65" s="4"/>
      <c r="C65" s="4"/>
      <c r="D65" s="1"/>
      <c r="E65" s="230" t="s">
        <v>153</v>
      </c>
      <c r="F65" s="1"/>
      <c r="G65" s="1"/>
      <c r="H65" s="1"/>
      <c r="I65" s="1"/>
      <c r="J65" s="1"/>
    </row>
    <row r="66" spans="2:10">
      <c r="B66" s="4"/>
      <c r="C66" s="4"/>
      <c r="D66" s="1"/>
      <c r="E66" s="8"/>
      <c r="F66" s="1"/>
      <c r="G66" s="1"/>
      <c r="H66" s="1"/>
      <c r="I66" s="1"/>
      <c r="J66" s="1"/>
    </row>
    <row r="67" spans="2:10">
      <c r="B67" s="4"/>
      <c r="C67" s="4"/>
      <c r="D67" s="1"/>
      <c r="E67" s="8"/>
      <c r="F67" s="1"/>
      <c r="G67" s="1"/>
      <c r="H67" s="1"/>
      <c r="I67" s="1"/>
      <c r="J67" s="1"/>
    </row>
    <row r="68" spans="2:10">
      <c r="B68" s="4"/>
      <c r="C68" s="4"/>
      <c r="D68" s="1"/>
      <c r="E68" s="8"/>
      <c r="F68" s="1"/>
      <c r="G68" s="1"/>
      <c r="H68" s="1"/>
      <c r="I68" s="1"/>
      <c r="J68" s="1"/>
    </row>
    <row r="69" spans="2:10">
      <c r="B69" s="4"/>
      <c r="C69" s="4"/>
      <c r="D69" s="1"/>
      <c r="E69" s="8"/>
      <c r="F69" s="1"/>
      <c r="G69" s="1"/>
      <c r="H69" s="1"/>
      <c r="I69" s="1"/>
      <c r="J69" s="1"/>
    </row>
  </sheetData>
  <sortState ref="B1:R1708">
    <sortCondition ref="E417:E465"/>
  </sortState>
  <mergeCells count="36">
    <mergeCell ref="B36:I36"/>
    <mergeCell ref="B39:I39"/>
    <mergeCell ref="B47:I47"/>
    <mergeCell ref="B50:I50"/>
    <mergeCell ref="B2:J2"/>
    <mergeCell ref="B8:J8"/>
    <mergeCell ref="B6:J6"/>
    <mergeCell ref="B56:J56"/>
    <mergeCell ref="H12:I12"/>
    <mergeCell ref="B9:J9"/>
    <mergeCell ref="B51:I51"/>
    <mergeCell ref="H11:I11"/>
    <mergeCell ref="J11:J14"/>
    <mergeCell ref="H13:I13"/>
    <mergeCell ref="B10:J10"/>
    <mergeCell ref="B3:J3"/>
    <mergeCell ref="B4:J4"/>
    <mergeCell ref="B5:J5"/>
    <mergeCell ref="C11:C14"/>
    <mergeCell ref="D11:D14"/>
    <mergeCell ref="B52:J54"/>
    <mergeCell ref="B57:C57"/>
    <mergeCell ref="B58:C58"/>
    <mergeCell ref="B11:B14"/>
    <mergeCell ref="E11:E14"/>
    <mergeCell ref="F11:F14"/>
    <mergeCell ref="G11:G14"/>
    <mergeCell ref="B55:J55"/>
    <mergeCell ref="C37:D37"/>
    <mergeCell ref="C31:D31"/>
    <mergeCell ref="C17:D17"/>
    <mergeCell ref="C40:D40"/>
    <mergeCell ref="C18:D18"/>
    <mergeCell ref="C23:D23"/>
    <mergeCell ref="B22:I22"/>
    <mergeCell ref="B29:I29"/>
  </mergeCells>
  <pageMargins left="0.19685039370078741" right="0.19685039370078741" top="0.98425196850393704" bottom="0.27559055118110237" header="0" footer="0"/>
  <pageSetup paperSize="9" scale="73" fitToHeight="200" orientation="landscape" r:id="rId1"/>
  <headerFooter alignWithMargins="0"/>
  <rowBreaks count="2" manualBreakCount="2">
    <brk id="38" max="11" man="1"/>
    <brk id="65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H31"/>
  <sheetViews>
    <sheetView topLeftCell="A10" workbookViewId="0">
      <selection activeCell="E30" sqref="E30"/>
    </sheetView>
  </sheetViews>
  <sheetFormatPr defaultRowHeight="15"/>
  <cols>
    <col min="3" max="3" width="12.28515625" customWidth="1"/>
    <col min="4" max="4" width="35.140625" customWidth="1"/>
    <col min="5" max="5" width="11.28515625" customWidth="1"/>
    <col min="6" max="6" width="10.5703125" customWidth="1"/>
    <col min="7" max="7" width="15.85546875" customWidth="1"/>
    <col min="8" max="8" width="13.5703125" customWidth="1"/>
  </cols>
  <sheetData>
    <row r="3" spans="2:8" ht="18.75">
      <c r="D3" s="225" t="s">
        <v>17</v>
      </c>
      <c r="E3" s="225"/>
      <c r="F3" s="225"/>
      <c r="G3" s="225"/>
    </row>
    <row r="4" spans="2:8">
      <c r="D4" s="226" t="s">
        <v>101</v>
      </c>
      <c r="E4" s="226"/>
      <c r="F4" s="226"/>
      <c r="G4" s="226"/>
    </row>
    <row r="5" spans="2:8">
      <c r="D5" s="196" t="s">
        <v>19</v>
      </c>
      <c r="E5" s="196"/>
      <c r="F5" s="196"/>
      <c r="G5" s="196"/>
    </row>
    <row r="6" spans="2:8">
      <c r="D6" s="196" t="s">
        <v>18</v>
      </c>
      <c r="E6" s="196"/>
      <c r="F6" s="196"/>
      <c r="G6" s="196"/>
    </row>
    <row r="7" spans="2:8">
      <c r="D7" s="224"/>
      <c r="E7" s="224"/>
      <c r="F7" s="224"/>
      <c r="G7" s="224"/>
    </row>
    <row r="10" spans="2:8" ht="18">
      <c r="B10" s="197" t="s">
        <v>132</v>
      </c>
      <c r="C10" s="197"/>
      <c r="D10" s="197"/>
      <c r="E10" s="197"/>
      <c r="F10" s="197"/>
      <c r="G10" s="197"/>
      <c r="H10" s="197"/>
    </row>
    <row r="11" spans="2:8">
      <c r="B11" s="198"/>
      <c r="C11" s="220" t="s">
        <v>133</v>
      </c>
      <c r="D11" s="221"/>
      <c r="E11" s="198" t="s">
        <v>134</v>
      </c>
      <c r="F11" s="198" t="s">
        <v>135</v>
      </c>
      <c r="G11" s="199" t="s">
        <v>136</v>
      </c>
      <c r="H11" s="199"/>
    </row>
    <row r="12" spans="2:8">
      <c r="B12" s="198" t="s">
        <v>6</v>
      </c>
      <c r="C12" s="222"/>
      <c r="D12" s="223"/>
      <c r="E12" s="198" t="s">
        <v>137</v>
      </c>
      <c r="F12" s="198" t="s">
        <v>138</v>
      </c>
      <c r="G12" s="199" t="s">
        <v>139</v>
      </c>
      <c r="H12" s="199"/>
    </row>
    <row r="13" spans="2:8">
      <c r="B13" s="200" t="s">
        <v>3</v>
      </c>
      <c r="C13" s="201" t="str">
        <f>'ORCAMENTO PREÇO'!C18:D18</f>
        <v>REMOÇÃO DOS MATERIAIS</v>
      </c>
      <c r="D13" s="201"/>
      <c r="E13" s="202">
        <f>'ORCAMENTO PREÇO'!J22</f>
        <v>886.94282520719992</v>
      </c>
      <c r="F13" s="203">
        <f>E13/$E$19</f>
        <v>2.4131358677517444E-2</v>
      </c>
      <c r="G13" s="202">
        <f>E13*$H$13</f>
        <v>886.94282520719992</v>
      </c>
      <c r="H13" s="204">
        <v>1</v>
      </c>
    </row>
    <row r="14" spans="2:8">
      <c r="B14" s="200" t="s">
        <v>14</v>
      </c>
      <c r="C14" s="205" t="str">
        <f>'ORCAMENTO PREÇO'!C23:D23</f>
        <v>INSTALAÇÃO DOS MATERIAIS</v>
      </c>
      <c r="D14" s="206"/>
      <c r="E14" s="202">
        <f>'ORCAMENTO PREÇO'!J29</f>
        <v>22036.539983556602</v>
      </c>
      <c r="F14" s="203">
        <f t="shared" ref="F14:F18" si="0">E14/$E$19</f>
        <v>0.59955572697758819</v>
      </c>
      <c r="G14" s="202">
        <f t="shared" ref="G14:G18" si="1">E14*$H$13</f>
        <v>22036.539983556602</v>
      </c>
      <c r="H14" s="204">
        <v>1</v>
      </c>
    </row>
    <row r="15" spans="2:8">
      <c r="B15" s="200" t="s">
        <v>86</v>
      </c>
      <c r="C15" s="201" t="str">
        <f>'ORCAMENTO PREÇO'!C31:D31</f>
        <v>FUNDAÇÃO</v>
      </c>
      <c r="D15" s="201"/>
      <c r="E15" s="202">
        <f>'ORCAMENTO PREÇO'!J36</f>
        <v>1846.6767439699997</v>
      </c>
      <c r="F15" s="203">
        <f t="shared" si="0"/>
        <v>5.0243169687696307E-2</v>
      </c>
      <c r="G15" s="202">
        <f t="shared" si="1"/>
        <v>1846.6767439699997</v>
      </c>
      <c r="H15" s="204">
        <v>1</v>
      </c>
    </row>
    <row r="16" spans="2:8">
      <c r="B16" s="200" t="s">
        <v>66</v>
      </c>
      <c r="C16" s="207" t="str">
        <f>'ORCAMENTO PREÇO'!C37:D37</f>
        <v>ESTRUTURA METÁLICA</v>
      </c>
      <c r="D16" s="208"/>
      <c r="E16" s="209">
        <f>'ORCAMENTO PREÇO'!J39</f>
        <v>4539.245574633841</v>
      </c>
      <c r="F16" s="203">
        <f t="shared" si="0"/>
        <v>0.12350081648299441</v>
      </c>
      <c r="G16" s="202">
        <f t="shared" si="1"/>
        <v>4539.245574633841</v>
      </c>
      <c r="H16" s="204">
        <v>1</v>
      </c>
    </row>
    <row r="17" spans="2:8">
      <c r="B17" s="200" t="s">
        <v>67</v>
      </c>
      <c r="C17" s="207" t="str">
        <f>'ORCAMENTO PREÇO'!C40:D40</f>
        <v>DRENAGEM DE ÁGUAS PLUVIAIS</v>
      </c>
      <c r="D17" s="208"/>
      <c r="E17" s="209">
        <f>'ORCAMENTO PREÇO'!J47</f>
        <v>2407.3112187760003</v>
      </c>
      <c r="F17" s="203">
        <f t="shared" si="0"/>
        <v>6.5496544780239294E-2</v>
      </c>
      <c r="G17" s="202">
        <f t="shared" si="1"/>
        <v>2407.3112187760003</v>
      </c>
      <c r="H17" s="204">
        <v>1</v>
      </c>
    </row>
    <row r="18" spans="2:8">
      <c r="B18" s="200" t="s">
        <v>68</v>
      </c>
      <c r="C18" s="207" t="str">
        <f>'ORCAMENTO PREÇO'!C48</f>
        <v>COBERTURA</v>
      </c>
      <c r="D18" s="208"/>
      <c r="E18" s="209">
        <f>'ORCAMENTO PREÇO'!J50</f>
        <v>5038.0655565240004</v>
      </c>
      <c r="F18" s="203">
        <f t="shared" si="0"/>
        <v>0.1370723833939643</v>
      </c>
      <c r="G18" s="202">
        <f t="shared" si="1"/>
        <v>5038.0655565240004</v>
      </c>
      <c r="H18" s="204">
        <v>1</v>
      </c>
    </row>
    <row r="19" spans="2:8">
      <c r="B19" s="210" t="s">
        <v>140</v>
      </c>
      <c r="C19" s="210"/>
      <c r="D19" s="210"/>
      <c r="E19" s="211">
        <f>SUM(E13:E18)</f>
        <v>36754.781902667644</v>
      </c>
      <c r="F19" s="212">
        <f>SUM(F13:F18)</f>
        <v>0.99999999999999989</v>
      </c>
      <c r="G19" s="211">
        <f>SUM(G13:G18)</f>
        <v>36754.781902667644</v>
      </c>
      <c r="H19" s="204">
        <v>1</v>
      </c>
    </row>
    <row r="20" spans="2:8">
      <c r="B20" s="210" t="s">
        <v>141</v>
      </c>
      <c r="C20" s="210"/>
      <c r="D20" s="210"/>
      <c r="E20" s="211"/>
      <c r="F20" s="212"/>
      <c r="G20" s="211">
        <f>SUM(G19)</f>
        <v>36754.781902667644</v>
      </c>
      <c r="H20" s="204">
        <v>1</v>
      </c>
    </row>
    <row r="22" spans="2:8">
      <c r="B22" s="227" t="s">
        <v>143</v>
      </c>
      <c r="C22" s="227"/>
      <c r="D22" s="227"/>
    </row>
    <row r="23" spans="2:8">
      <c r="B23" s="227" t="s">
        <v>144</v>
      </c>
      <c r="C23" s="227"/>
      <c r="D23" s="227"/>
    </row>
    <row r="25" spans="2:8">
      <c r="F25" s="228" t="s">
        <v>145</v>
      </c>
      <c r="G25" s="228"/>
      <c r="H25" s="228"/>
    </row>
    <row r="28" spans="2:8" ht="15.75">
      <c r="D28" s="229" t="s">
        <v>146</v>
      </c>
    </row>
    <row r="29" spans="2:8" ht="15.75">
      <c r="D29" s="229" t="s">
        <v>147</v>
      </c>
    </row>
    <row r="30" spans="2:8" ht="15.75">
      <c r="D30" s="229" t="s">
        <v>148</v>
      </c>
    </row>
    <row r="31" spans="2:8" ht="15.75">
      <c r="D31" s="229" t="s">
        <v>149</v>
      </c>
    </row>
  </sheetData>
  <mergeCells count="19">
    <mergeCell ref="B23:D23"/>
    <mergeCell ref="F25:H25"/>
    <mergeCell ref="D3:G3"/>
    <mergeCell ref="D4:G4"/>
    <mergeCell ref="D5:G5"/>
    <mergeCell ref="D6:G6"/>
    <mergeCell ref="B22:D22"/>
    <mergeCell ref="C14:D14"/>
    <mergeCell ref="C15:D15"/>
    <mergeCell ref="C16:D16"/>
    <mergeCell ref="B19:D19"/>
    <mergeCell ref="B20:D20"/>
    <mergeCell ref="C17:D17"/>
    <mergeCell ref="C18:D18"/>
    <mergeCell ref="B10:H10"/>
    <mergeCell ref="C11:D12"/>
    <mergeCell ref="G11:H11"/>
    <mergeCell ref="G12:H12"/>
    <mergeCell ref="C13:D1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ORCAMENTO </vt:lpstr>
      <vt:lpstr>ORCAMENTO PREÇO</vt:lpstr>
      <vt:lpstr>CRONOGRAMA</vt:lpstr>
      <vt:lpstr>'ORCAMENTO '!Area_de_impressao</vt:lpstr>
      <vt:lpstr>'ORCAMENTO PREÇO'!Area_de_impressao</vt:lpstr>
      <vt:lpstr>'ORCAMENTO '!Titulos_de_impressao</vt:lpstr>
      <vt:lpstr>'ORCAMENTO PREÇO'!Titulos_de_impressao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Tecnico06</dc:creator>
  <cp:lastModifiedBy>jessica.machado</cp:lastModifiedBy>
  <cp:lastPrinted>2018-11-07T13:58:14Z</cp:lastPrinted>
  <dcterms:created xsi:type="dcterms:W3CDTF">2014-12-17T17:09:36Z</dcterms:created>
  <dcterms:modified xsi:type="dcterms:W3CDTF">2018-11-07T15:17:53Z</dcterms:modified>
</cp:coreProperties>
</file>